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F:\Kaiser\Exel Tutorial 2019\"/>
    </mc:Choice>
  </mc:AlternateContent>
  <xr:revisionPtr revIDLastSave="0" documentId="8_{2B8A9DC5-8633-4F9E-9AA8-15AE5B59850C}" xr6:coauthVersionLast="43" xr6:coauthVersionMax="43" xr10:uidLastSave="{00000000-0000-0000-0000-000000000000}"/>
  <bookViews>
    <workbookView xWindow="-108" yWindow="-108" windowWidth="23256" windowHeight="13176" xr2:uid="{00000000-000D-0000-FFFF-FFFF00000000}"/>
  </bookViews>
  <sheets>
    <sheet name="CellAlignment" sheetId="2" r:id="rId1"/>
    <sheet name="AngledText" sheetId="3" r:id="rId2"/>
    <sheet name="Indenting" sheetId="4" r:id="rId3"/>
    <sheet name="MergeCenter" sheetId="5" r:id="rId4"/>
    <sheet name="WrapText" sheetId="6" r:id="rId5"/>
    <sheet name="Sheet1" sheetId="1" r:id="rId6"/>
  </sheets>
  <externalReferences>
    <externalReference r:id="rId7"/>
  </externalReferences>
  <definedNames>
    <definedName name="_xlnm._FilterDatabase" localSheetId="4" hidden="1">WrapText!$A$1:$F$101</definedName>
    <definedName name="BigTaxTable">[1]FifthLineFormatting!$F$3:$M$23</definedName>
    <definedName name="ee" localSheetId="3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3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3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ateTable">#REF!</definedName>
    <definedName name="rr" localSheetId="3" hidden="1">{"FirstQ",#N/A,FALSE,"Budget2000";"SecondQ",#N/A,FALSE,"Budget2000"}</definedName>
    <definedName name="rr" hidden="1">{"FirstQ",#N/A,FALSE,"Budget2000";"SecondQ",#N/A,FALSE,"Budget2000"}</definedName>
    <definedName name="rrr" localSheetId="3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1" hidden="1">AngledText!$B$2:$G$2,AngledText!$B$3:$G$3</definedName>
    <definedName name="solver_adj" localSheetId="3" hidden="1">MergeCenter!$B$4:$G$4,MergeCenter!$B$5:$G$5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lhs1" localSheetId="1" hidden="1">AngledText!$B$2:$G$2</definedName>
    <definedName name="solver_lhs1" localSheetId="2" hidden="1">Indenting!#REF!</definedName>
    <definedName name="solver_lhs1" localSheetId="3" hidden="1">MergeCenter!$B$4:$G$4</definedName>
    <definedName name="solver_lhs2" localSheetId="1" hidden="1">AngledText!$B$3:$G$3</definedName>
    <definedName name="solver_lhs2" localSheetId="2" hidden="1">Indenting!#REF!</definedName>
    <definedName name="solver_lhs2" localSheetId="3" hidden="1">MergeCenter!$B$5:$G$5</definedName>
    <definedName name="solver_lhs3" localSheetId="2" hidden="1">Indenting!#REF!</definedName>
    <definedName name="solver_lhs4" localSheetId="2" hidden="1">Indenting!#REF!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um" localSheetId="1" hidden="1">2</definedName>
    <definedName name="solver_num" localSheetId="2" hidden="1">0</definedName>
    <definedName name="solver_num" localSheetId="3" hidden="1">2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AngledText!$H$4</definedName>
    <definedName name="solver_opt" localSheetId="3" hidden="1">MergeCenter!$H$6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2" localSheetId="1" hidden="1">1</definedName>
    <definedName name="solver_rel2" localSheetId="2" hidden="1">1</definedName>
    <definedName name="solver_rel2" localSheetId="3" hidden="1">1</definedName>
    <definedName name="solver_rel3" localSheetId="2" hidden="1">1</definedName>
    <definedName name="solver_rel4" localSheetId="2" hidden="1">1</definedName>
    <definedName name="solver_rhs1" localSheetId="1" hidden="1">500</definedName>
    <definedName name="solver_rhs1" localSheetId="2" hidden="1">0.02</definedName>
    <definedName name="solver_rhs1" localSheetId="3" hidden="1">500</definedName>
    <definedName name="solver_rhs2" localSheetId="1" hidden="1">350</definedName>
    <definedName name="solver_rhs2" localSheetId="2" hidden="1">0.04</definedName>
    <definedName name="solver_rhs2" localSheetId="3" hidden="1">350</definedName>
    <definedName name="solver_rhs3" localSheetId="2" hidden="1">0.03</definedName>
    <definedName name="solver_rhs4" localSheetId="2" hidden="1">0.04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ho" localSheetId="1" hidden="1">1</definedName>
    <definedName name="solver_sho" localSheetId="2" hidden="1">2</definedName>
    <definedName name="solver_sho" localSheetId="3" hidden="1">1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yp" localSheetId="1" hidden="1">3</definedName>
    <definedName name="solver_typ" localSheetId="2" hidden="1">1</definedName>
    <definedName name="solver_typ" localSheetId="3" hidden="1">3</definedName>
    <definedName name="solver_val" localSheetId="1" hidden="1">500</definedName>
    <definedName name="solver_val" localSheetId="2" hidden="1">0</definedName>
    <definedName name="solver_val" localSheetId="3" hidden="1">500</definedName>
    <definedName name="TaxDepTable">#REF!</definedName>
    <definedName name="wrn.AllData." localSheetId="3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3" hidden="1">{"FirstQ",#N/A,FALSE,"Budget2000";"SecondQ",#N/A,FALSE,"Budget2000"}</definedName>
    <definedName name="wrn.FirstHalf." hidden="1">{"FirstQ",#N/A,FALSE,"Budget2000";"SecondQ",#N/A,FALSE,"Budget2000"}</definedName>
    <definedName name="x" localSheetId="3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3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4" hidden="1">WrapText!$A$1:$D$101</definedName>
    <definedName name="Z_32E1B1E0_F29A_4FB3_9E7F_F78F245BC75E_.wvu.PrintArea" localSheetId="4" hidden="1">WrapText!$A$1:$D$101</definedName>
    <definedName name="Z_32E1B1E0_F29A_4FB3_9E7F_F78F245BC75E_.wvu.PrintTitles" localSheetId="4" hidden="1">WrapText!$1:$1</definedName>
    <definedName name="Z_32E1B1E0_F29A_4FB3_9E7F_F78F245BC75E_.wvu.Rows" localSheetId="2" hidden="1">Indenting!#REF!,Indenting!#REF!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2" l="1"/>
  <c r="D101" i="6" l="1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O20" i="5"/>
  <c r="N20" i="5"/>
  <c r="M20" i="5"/>
  <c r="P19" i="5"/>
  <c r="P18" i="5"/>
  <c r="P17" i="5"/>
  <c r="P16" i="5"/>
  <c r="P15" i="5"/>
  <c r="P14" i="5"/>
  <c r="G14" i="5"/>
  <c r="F14" i="5"/>
  <c r="P13" i="5"/>
  <c r="G13" i="5"/>
  <c r="F13" i="5"/>
  <c r="E13" i="5"/>
  <c r="D13" i="5"/>
  <c r="C13" i="5"/>
  <c r="B13" i="5"/>
  <c r="P12" i="5"/>
  <c r="P11" i="5"/>
  <c r="P10" i="5"/>
  <c r="I10" i="5"/>
  <c r="H10" i="5"/>
  <c r="G10" i="5"/>
  <c r="F10" i="5"/>
  <c r="E10" i="5"/>
  <c r="D10" i="5"/>
  <c r="C10" i="5"/>
  <c r="P9" i="5"/>
  <c r="I9" i="5"/>
  <c r="H9" i="5"/>
  <c r="G9" i="5"/>
  <c r="F9" i="5"/>
  <c r="E9" i="5"/>
  <c r="D9" i="5"/>
  <c r="C9" i="5"/>
  <c r="P8" i="5"/>
  <c r="P7" i="5"/>
  <c r="P6" i="5"/>
  <c r="G6" i="5"/>
  <c r="G15" i="5" s="1"/>
  <c r="F6" i="5"/>
  <c r="F15" i="5" s="1"/>
  <c r="E6" i="5"/>
  <c r="E14" i="5" s="1"/>
  <c r="D6" i="5"/>
  <c r="D14" i="5" s="1"/>
  <c r="C6" i="5"/>
  <c r="C14" i="5" s="1"/>
  <c r="B6" i="5"/>
  <c r="I11" i="5" s="1"/>
  <c r="P5" i="5"/>
  <c r="I5" i="5"/>
  <c r="H5" i="5"/>
  <c r="P4" i="5"/>
  <c r="I4" i="5"/>
  <c r="H4" i="5"/>
  <c r="H13" i="5" s="1"/>
  <c r="D32" i="4"/>
  <c r="C32" i="4"/>
  <c r="B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D12" i="4"/>
  <c r="C12" i="4"/>
  <c r="B12" i="4"/>
  <c r="B13" i="4" s="1"/>
  <c r="E11" i="4"/>
  <c r="E10" i="4"/>
  <c r="E9" i="4"/>
  <c r="D6" i="4"/>
  <c r="C6" i="4"/>
  <c r="B6" i="4"/>
  <c r="E5" i="4"/>
  <c r="E4" i="4"/>
  <c r="E6" i="4" s="1"/>
  <c r="E9" i="3"/>
  <c r="I8" i="3"/>
  <c r="H8" i="3"/>
  <c r="G8" i="3"/>
  <c r="F8" i="3"/>
  <c r="E8" i="3"/>
  <c r="D8" i="3"/>
  <c r="C8" i="3"/>
  <c r="I7" i="3"/>
  <c r="H7" i="3"/>
  <c r="G7" i="3"/>
  <c r="F7" i="3"/>
  <c r="E7" i="3"/>
  <c r="D7" i="3"/>
  <c r="C7" i="3"/>
  <c r="B5" i="3"/>
  <c r="G4" i="3"/>
  <c r="F4" i="3"/>
  <c r="E4" i="3"/>
  <c r="D4" i="3"/>
  <c r="D9" i="3" s="1"/>
  <c r="C4" i="3"/>
  <c r="C9" i="3" s="1"/>
  <c r="B4" i="3"/>
  <c r="I3" i="3"/>
  <c r="H3" i="3"/>
  <c r="I2" i="3"/>
  <c r="H2" i="3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G4" i="2"/>
  <c r="I9" i="2" s="1"/>
  <c r="F4" i="2"/>
  <c r="D4" i="2"/>
  <c r="C4" i="2"/>
  <c r="B4" i="2"/>
  <c r="I3" i="2"/>
  <c r="H3" i="2"/>
  <c r="I2" i="2"/>
  <c r="H2" i="2"/>
  <c r="H6" i="5" l="1"/>
  <c r="E11" i="5"/>
  <c r="D15" i="5"/>
  <c r="D13" i="4"/>
  <c r="D34" i="4" s="1"/>
  <c r="E32" i="4"/>
  <c r="F11" i="5"/>
  <c r="C5" i="3"/>
  <c r="B34" i="4"/>
  <c r="P20" i="5"/>
  <c r="C11" i="5"/>
  <c r="G11" i="5"/>
  <c r="I6" i="5"/>
  <c r="E15" i="5"/>
  <c r="D5" i="3"/>
  <c r="E5" i="3" s="1"/>
  <c r="E12" i="4"/>
  <c r="E13" i="4" s="1"/>
  <c r="E34" i="4" s="1"/>
  <c r="C13" i="4"/>
  <c r="C34" i="4" s="1"/>
  <c r="H15" i="5"/>
  <c r="B7" i="5"/>
  <c r="C7" i="5" s="1"/>
  <c r="D7" i="5" s="1"/>
  <c r="E7" i="5" s="1"/>
  <c r="F7" i="5" s="1"/>
  <c r="G7" i="5" s="1"/>
  <c r="D11" i="5"/>
  <c r="C15" i="5"/>
  <c r="D9" i="2"/>
  <c r="F9" i="2"/>
  <c r="H4" i="2"/>
  <c r="G9" i="2"/>
  <c r="C9" i="2"/>
  <c r="H9" i="2"/>
  <c r="E9" i="2"/>
  <c r="I4" i="2"/>
  <c r="B5" i="2"/>
  <c r="C5" i="2" s="1"/>
  <c r="D5" i="2" s="1"/>
  <c r="E5" i="2" s="1"/>
  <c r="F5" i="2" s="1"/>
  <c r="G5" i="2" s="1"/>
  <c r="F5" i="3"/>
  <c r="G5" i="3" s="1"/>
  <c r="H4" i="3"/>
  <c r="H14" i="5"/>
  <c r="I4" i="3"/>
  <c r="F9" i="3"/>
  <c r="G9" i="3"/>
  <c r="B15" i="5"/>
  <c r="H9" i="3"/>
  <c r="I9" i="3"/>
  <c r="H11" i="5"/>
  <c r="B14" i="5"/>
</calcChain>
</file>

<file path=xl/sharedStrings.xml><?xml version="1.0" encoding="utf-8"?>
<sst xmlns="http://schemas.openxmlformats.org/spreadsheetml/2006/main" count="259" uniqueCount="197">
  <si>
    <t>Top Left</t>
  </si>
  <si>
    <t>Top Middle</t>
  </si>
  <si>
    <t>Top Right</t>
  </si>
  <si>
    <t>Center Left</t>
  </si>
  <si>
    <t>Center Middle</t>
  </si>
  <si>
    <t>Center Right</t>
  </si>
  <si>
    <t>Bottom Left</t>
  </si>
  <si>
    <t>Bottom Middle</t>
  </si>
  <si>
    <t>Bottom Right</t>
  </si>
  <si>
    <t>Jan</t>
  </si>
  <si>
    <t>Feb</t>
  </si>
  <si>
    <t>Mar</t>
  </si>
  <si>
    <t>Apr</t>
  </si>
  <si>
    <t>May</t>
  </si>
  <si>
    <t>Jun</t>
  </si>
  <si>
    <t>Total</t>
  </si>
  <si>
    <t>Average</t>
  </si>
  <si>
    <t>Sales</t>
  </si>
  <si>
    <t>Expenses</t>
  </si>
  <si>
    <t>Profits</t>
  </si>
  <si>
    <t>YTD Profits</t>
  </si>
  <si>
    <t>YTD Average</t>
  </si>
  <si>
    <t>% Sales Change</t>
  </si>
  <si>
    <t>% Profits Change</t>
  </si>
  <si>
    <t>% Expenses Change</t>
  </si>
  <si>
    <t>Item #</t>
  </si>
  <si>
    <t>Boston</t>
  </si>
  <si>
    <t>New York</t>
  </si>
  <si>
    <t>Atlanta</t>
  </si>
  <si>
    <t>Chicago</t>
  </si>
  <si>
    <t>Houston</t>
  </si>
  <si>
    <t>Denver</t>
  </si>
  <si>
    <t>Albuquerque</t>
  </si>
  <si>
    <t>Dallas</t>
  </si>
  <si>
    <t>Phoenix</t>
  </si>
  <si>
    <t>LasVegas</t>
  </si>
  <si>
    <t>Los Angeles</t>
  </si>
  <si>
    <t>Seattle</t>
  </si>
  <si>
    <t>31W9685K</t>
  </si>
  <si>
    <t>32K0296M</t>
  </si>
  <si>
    <t>61M2954J</t>
  </si>
  <si>
    <t>16J1468G</t>
  </si>
  <si>
    <t>17G5008B</t>
  </si>
  <si>
    <t>96B6407V</t>
  </si>
  <si>
    <t>79V3789Q</t>
  </si>
  <si>
    <t>21Q7341C</t>
  </si>
  <si>
    <t>43C5717Z</t>
  </si>
  <si>
    <t>12Z2864P</t>
  </si>
  <si>
    <t>18P2929X</t>
  </si>
  <si>
    <t>74X7563K</t>
  </si>
  <si>
    <t>80K9419M</t>
  </si>
  <si>
    <t>20M8696J</t>
  </si>
  <si>
    <t>41J9525G</t>
  </si>
  <si>
    <t>52G1351W</t>
  </si>
  <si>
    <t>33W7621K</t>
  </si>
  <si>
    <t>63K9614M</t>
  </si>
  <si>
    <t>33M4546J</t>
  </si>
  <si>
    <t>79J5239G</t>
  </si>
  <si>
    <t>31G4996B</t>
  </si>
  <si>
    <t>2017 Budget Projections</t>
  </si>
  <si>
    <t>1st Q</t>
  </si>
  <si>
    <t>Gross Revenue</t>
  </si>
  <si>
    <t>Shipping</t>
  </si>
  <si>
    <t>Cost of Goods Sold</t>
  </si>
  <si>
    <t>Goods</t>
  </si>
  <si>
    <t>Freight</t>
  </si>
  <si>
    <t>Miscellaneous</t>
  </si>
  <si>
    <t>Cost of Goods Total</t>
  </si>
  <si>
    <t>Gross Profit</t>
  </si>
  <si>
    <t>Advertising</t>
  </si>
  <si>
    <t>Electricity</t>
  </si>
  <si>
    <t>Food</t>
  </si>
  <si>
    <t>Heat</t>
  </si>
  <si>
    <t>Insurance</t>
  </si>
  <si>
    <t>Interest</t>
  </si>
  <si>
    <t>Legal Services</t>
  </si>
  <si>
    <t>Office Supplies</t>
  </si>
  <si>
    <t>Rent</t>
  </si>
  <si>
    <t>Salaries</t>
  </si>
  <si>
    <t>Taxes</t>
  </si>
  <si>
    <t>Telephone</t>
  </si>
  <si>
    <t>Training</t>
  </si>
  <si>
    <t>Travel</t>
  </si>
  <si>
    <t>Utilities</t>
  </si>
  <si>
    <t>Water</t>
  </si>
  <si>
    <t>Total Expenses</t>
  </si>
  <si>
    <t>Sport Division</t>
  </si>
  <si>
    <t>(2016 - Thousands of Dollars)</t>
  </si>
  <si>
    <t>Sales:Expenses</t>
  </si>
  <si>
    <t>Sales:Profits</t>
  </si>
  <si>
    <t>Expenses:Profits</t>
  </si>
  <si>
    <t>Employee Last Name</t>
  </si>
  <si>
    <t>SS#</t>
  </si>
  <si>
    <t>Hire Date</t>
  </si>
  <si>
    <t>Years</t>
  </si>
  <si>
    <t>Beasley</t>
  </si>
  <si>
    <t>Farrell</t>
  </si>
  <si>
    <t>Douglas</t>
  </si>
  <si>
    <t>Estrada</t>
  </si>
  <si>
    <t>Gates</t>
  </si>
  <si>
    <t>Savage</t>
  </si>
  <si>
    <t>Collier</t>
  </si>
  <si>
    <t>Christensen</t>
  </si>
  <si>
    <t>Norman</t>
  </si>
  <si>
    <t>Long</t>
  </si>
  <si>
    <t>Johnston</t>
  </si>
  <si>
    <t>Rowe</t>
  </si>
  <si>
    <t>Walls</t>
  </si>
  <si>
    <t>Fischer</t>
  </si>
  <si>
    <t>Ashley</t>
  </si>
  <si>
    <t>Saunders</t>
  </si>
  <si>
    <t>Garner</t>
  </si>
  <si>
    <t>Clay</t>
  </si>
  <si>
    <t>Guerrero</t>
  </si>
  <si>
    <t>Dawson</t>
  </si>
  <si>
    <t>Logan</t>
  </si>
  <si>
    <t>Jenkins</t>
  </si>
  <si>
    <t>Pruitt</t>
  </si>
  <si>
    <t>Castillo</t>
  </si>
  <si>
    <t>Pope</t>
  </si>
  <si>
    <t>Higgins</t>
  </si>
  <si>
    <t>Jackson</t>
  </si>
  <si>
    <t>Sims</t>
  </si>
  <si>
    <t>Morrison</t>
  </si>
  <si>
    <t>Morrow</t>
  </si>
  <si>
    <t>Huff</t>
  </si>
  <si>
    <t>Oneal</t>
  </si>
  <si>
    <t>Reed</t>
  </si>
  <si>
    <t>Merritt</t>
  </si>
  <si>
    <t>Maldonado</t>
  </si>
  <si>
    <t>Ingram</t>
  </si>
  <si>
    <t>Bradford</t>
  </si>
  <si>
    <t>Chang</t>
  </si>
  <si>
    <t>Giles</t>
  </si>
  <si>
    <t>Shaw</t>
  </si>
  <si>
    <t>Luna</t>
  </si>
  <si>
    <t>Dodson</t>
  </si>
  <si>
    <t>Morgan</t>
  </si>
  <si>
    <t>Walker</t>
  </si>
  <si>
    <t>Foster</t>
  </si>
  <si>
    <t>Robles</t>
  </si>
  <si>
    <t>Clarke</t>
  </si>
  <si>
    <t>Bryant</t>
  </si>
  <si>
    <t>Day</t>
  </si>
  <si>
    <t>Drake</t>
  </si>
  <si>
    <t>Obrien</t>
  </si>
  <si>
    <t>Acosta</t>
  </si>
  <si>
    <t>House</t>
  </si>
  <si>
    <t>McLaughlin</t>
  </si>
  <si>
    <t>Mercado</t>
  </si>
  <si>
    <t>Ball</t>
  </si>
  <si>
    <t>Mosley</t>
  </si>
  <si>
    <t>Blair</t>
  </si>
  <si>
    <t>Wall</t>
  </si>
  <si>
    <t>Walton</t>
  </si>
  <si>
    <t>Morse</t>
  </si>
  <si>
    <t>McCullough</t>
  </si>
  <si>
    <t>Serrano</t>
  </si>
  <si>
    <t>Kent</t>
  </si>
  <si>
    <t>Callahan</t>
  </si>
  <si>
    <t>Kennedy</t>
  </si>
  <si>
    <t>Smith</t>
  </si>
  <si>
    <t>Hoffman</t>
  </si>
  <si>
    <t>Green</t>
  </si>
  <si>
    <t>Bishop</t>
  </si>
  <si>
    <t>Stone</t>
  </si>
  <si>
    <t>Olsen</t>
  </si>
  <si>
    <t>Delgado</t>
  </si>
  <si>
    <t>Barrett</t>
  </si>
  <si>
    <t>Greene</t>
  </si>
  <si>
    <t>Roberts</t>
  </si>
  <si>
    <t>Wilcox</t>
  </si>
  <si>
    <t>Charles</t>
  </si>
  <si>
    <t>Davidson</t>
  </si>
  <si>
    <t>Carey</t>
  </si>
  <si>
    <t>Colon</t>
  </si>
  <si>
    <t>Prince</t>
  </si>
  <si>
    <t>Henderson</t>
  </si>
  <si>
    <t>Pennington</t>
  </si>
  <si>
    <t>Craig</t>
  </si>
  <si>
    <t>Thompson</t>
  </si>
  <si>
    <t>Castro</t>
  </si>
  <si>
    <t>Bradley</t>
  </si>
  <si>
    <t>Jordan</t>
  </si>
  <si>
    <t>Humphrey</t>
  </si>
  <si>
    <t>Hollingsworth</t>
  </si>
  <si>
    <t>Carr</t>
  </si>
  <si>
    <t>Gibson</t>
  </si>
  <si>
    <t>Osborne</t>
  </si>
  <si>
    <t>Ramsey</t>
  </si>
  <si>
    <t>Olson</t>
  </si>
  <si>
    <t>McCoy</t>
  </si>
  <si>
    <t>Zimmerman</t>
  </si>
  <si>
    <t>Doyle</t>
  </si>
  <si>
    <t>Estes</t>
  </si>
  <si>
    <t>2017 Sales Estimate</t>
  </si>
  <si>
    <t>Estimated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</si>
</sst>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%;[Red]\-0.0%"/>
    <numFmt numFmtId="166" formatCode="_(* #,##0.0_);_(* \(#,##0.0\);_(* &quot;-&quot;??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000\-00\-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sz val="11"/>
      <color theme="0"/>
      <name val="Calibri"/>
      <family val="2"/>
    </font>
    <font>
      <b/>
      <sz val="11"/>
      <color theme="9" tint="-0.249977111117893"/>
      <name val="Calibri"/>
      <family val="2"/>
    </font>
    <font>
      <b/>
      <sz val="11"/>
      <color rgb="FF7030A0"/>
      <name val="Calibri"/>
      <family val="2"/>
    </font>
    <font>
      <b/>
      <sz val="11"/>
      <color theme="6" tint="-0.499984740745262"/>
      <name val="Calibri"/>
      <family val="2"/>
    </font>
    <font>
      <b/>
      <sz val="11"/>
      <color indexed="17"/>
      <name val="Calibri"/>
      <family val="2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7" applyFont="1"/>
    <xf numFmtId="0" fontId="2" fillId="0" borderId="0" xfId="7" applyFont="1" applyFill="1" applyBorder="1"/>
    <xf numFmtId="0" fontId="4" fillId="0" borderId="0" xfId="7" applyNumberFormat="1" applyFont="1" applyFill="1" applyBorder="1" applyAlignment="1"/>
    <xf numFmtId="0" fontId="2" fillId="0" borderId="0" xfId="4" applyFont="1" applyFill="1" applyBorder="1"/>
    <xf numFmtId="0" fontId="3" fillId="0" borderId="0" xfId="2" applyFont="1" applyFill="1" applyBorder="1"/>
    <xf numFmtId="0" fontId="7" fillId="0" borderId="0" xfId="7" applyFont="1" applyFill="1" applyBorder="1" applyAlignment="1"/>
    <xf numFmtId="44" fontId="7" fillId="0" borderId="2" xfId="8" applyFont="1" applyFill="1" applyBorder="1" applyAlignment="1">
      <alignment horizontal="right"/>
    </xf>
    <xf numFmtId="0" fontId="8" fillId="2" borderId="3" xfId="4" applyFont="1" applyFill="1" applyBorder="1" applyAlignment="1">
      <alignment horizontal="right"/>
    </xf>
    <xf numFmtId="0" fontId="9" fillId="0" borderId="0" xfId="8" applyNumberFormat="1" applyFont="1" applyFill="1" applyBorder="1" applyAlignment="1">
      <alignment horizontal="left"/>
    </xf>
    <xf numFmtId="164" fontId="10" fillId="0" borderId="0" xfId="7" applyNumberFormat="1" applyFont="1" applyFill="1" applyBorder="1"/>
    <xf numFmtId="0" fontId="10" fillId="0" borderId="4" xfId="4" applyFont="1" applyFill="1" applyBorder="1" applyAlignment="1"/>
    <xf numFmtId="0" fontId="11" fillId="0" borderId="0" xfId="8" applyNumberFormat="1" applyFont="1" applyFill="1" applyBorder="1" applyAlignment="1">
      <alignment horizontal="left" indent="3"/>
    </xf>
    <xf numFmtId="168" fontId="8" fillId="0" borderId="0" xfId="8" applyNumberFormat="1" applyFont="1" applyFill="1" applyBorder="1" applyAlignment="1"/>
    <xf numFmtId="168" fontId="8" fillId="2" borderId="5" xfId="4" applyNumberFormat="1" applyFont="1" applyFill="1" applyBorder="1" applyAlignment="1"/>
    <xf numFmtId="167" fontId="8" fillId="0" borderId="0" xfId="9" applyNumberFormat="1" applyFont="1" applyFill="1" applyBorder="1" applyAlignment="1"/>
    <xf numFmtId="167" fontId="8" fillId="2" borderId="6" xfId="4" applyNumberFormat="1" applyFont="1" applyFill="1" applyBorder="1" applyAlignment="1"/>
    <xf numFmtId="0" fontId="12" fillId="0" borderId="0" xfId="5" applyNumberFormat="1" applyFont="1" applyFill="1" applyBorder="1" applyAlignment="1">
      <alignment horizontal="left" indent="1"/>
    </xf>
    <xf numFmtId="167" fontId="8" fillId="0" borderId="7" xfId="5" applyNumberFormat="1" applyFont="1" applyFill="1" applyBorder="1" applyAlignment="1"/>
    <xf numFmtId="167" fontId="8" fillId="2" borderId="3" xfId="4" applyNumberFormat="1" applyFont="1" applyFill="1" applyBorder="1" applyAlignment="1"/>
    <xf numFmtId="0" fontId="8" fillId="0" borderId="0" xfId="7" applyNumberFormat="1" applyFont="1" applyFill="1" applyBorder="1" applyAlignment="1">
      <alignment horizontal="left" indent="1"/>
    </xf>
    <xf numFmtId="167" fontId="8" fillId="0" borderId="0" xfId="7" applyNumberFormat="1" applyFont="1" applyFill="1" applyBorder="1" applyAlignment="1"/>
    <xf numFmtId="167" fontId="8" fillId="0" borderId="8" xfId="4" applyNumberFormat="1" applyFont="1" applyFill="1" applyBorder="1" applyAlignment="1"/>
    <xf numFmtId="168" fontId="8" fillId="0" borderId="5" xfId="4" applyNumberFormat="1" applyFont="1" applyFill="1" applyBorder="1" applyAlignment="1"/>
    <xf numFmtId="167" fontId="8" fillId="2" borderId="5" xfId="4" applyNumberFormat="1" applyFont="1" applyFill="1" applyBorder="1" applyAlignment="1"/>
    <xf numFmtId="167" fontId="8" fillId="0" borderId="0" xfId="9" applyNumberFormat="1" applyFont="1" applyFill="1" applyBorder="1"/>
    <xf numFmtId="0" fontId="12" fillId="0" borderId="0" xfId="3" applyNumberFormat="1" applyFont="1" applyFill="1" applyBorder="1" applyAlignment="1">
      <alignment horizontal="left" indent="1"/>
    </xf>
    <xf numFmtId="38" fontId="8" fillId="0" borderId="9" xfId="3" applyNumberFormat="1" applyFont="1" applyFill="1" applyBorder="1" applyAlignment="1"/>
    <xf numFmtId="38" fontId="8" fillId="2" borderId="10" xfId="3" applyNumberFormat="1" applyFont="1" applyFill="1" applyBorder="1" applyAlignment="1"/>
    <xf numFmtId="0" fontId="7" fillId="0" borderId="0" xfId="7" applyNumberFormat="1" applyFont="1"/>
    <xf numFmtId="168" fontId="8" fillId="0" borderId="4" xfId="4" applyNumberFormat="1" applyFont="1" applyFill="1" applyBorder="1" applyAlignment="1"/>
    <xf numFmtId="0" fontId="13" fillId="0" borderId="0" xfId="8" applyNumberFormat="1" applyFont="1" applyFill="1" applyBorder="1" applyAlignment="1">
      <alignment horizontal="left"/>
    </xf>
    <xf numFmtId="168" fontId="8" fillId="0" borderId="0" xfId="8" applyNumberFormat="1" applyFont="1" applyFill="1" applyBorder="1"/>
    <xf numFmtId="0" fontId="12" fillId="0" borderId="0" xfId="3" applyNumberFormat="1" applyFont="1" applyFill="1" applyBorder="1" applyAlignment="1">
      <alignment horizontal="left"/>
    </xf>
    <xf numFmtId="167" fontId="8" fillId="0" borderId="9" xfId="3" applyNumberFormat="1" applyFont="1" applyFill="1" applyBorder="1" applyAlignment="1"/>
    <xf numFmtId="167" fontId="8" fillId="2" borderId="11" xfId="3" applyNumberFormat="1" applyFont="1" applyFill="1" applyBorder="1" applyAlignment="1"/>
    <xf numFmtId="0" fontId="14" fillId="0" borderId="0" xfId="8" applyNumberFormat="1" applyFont="1" applyFill="1" applyBorder="1" applyAlignment="1">
      <alignment horizontal="left"/>
    </xf>
    <xf numFmtId="168" fontId="8" fillId="0" borderId="8" xfId="4" applyNumberFormat="1" applyFont="1" applyFill="1" applyBorder="1" applyAlignment="1"/>
    <xf numFmtId="0" fontId="12" fillId="0" borderId="0" xfId="1" applyNumberFormat="1" applyFont="1" applyFill="1" applyBorder="1" applyAlignment="1">
      <alignment horizontal="left"/>
    </xf>
    <xf numFmtId="168" fontId="7" fillId="0" borderId="5" xfId="1" applyNumberFormat="1" applyFont="1" applyFill="1" applyBorder="1" applyAlignment="1"/>
    <xf numFmtId="168" fontId="7" fillId="2" borderId="5" xfId="1" applyNumberFormat="1" applyFont="1" applyFill="1" applyBorder="1" applyAlignment="1"/>
    <xf numFmtId="0" fontId="15" fillId="3" borderId="0" xfId="7" applyFont="1" applyFill="1" applyAlignment="1"/>
    <xf numFmtId="0" fontId="16" fillId="4" borderId="5" xfId="7" applyNumberFormat="1" applyFont="1" applyFill="1" applyBorder="1" applyAlignment="1" applyProtection="1">
      <alignment horizontal="left"/>
    </xf>
    <xf numFmtId="0" fontId="16" fillId="4" borderId="5" xfId="7" applyNumberFormat="1" applyFont="1" applyFill="1" applyBorder="1" applyAlignment="1" applyProtection="1">
      <alignment horizontal="center"/>
    </xf>
    <xf numFmtId="0" fontId="16" fillId="4" borderId="5" xfId="7" applyNumberFormat="1" applyFont="1" applyFill="1" applyBorder="1" applyAlignment="1" applyProtection="1">
      <alignment horizontal="right"/>
    </xf>
    <xf numFmtId="0" fontId="16" fillId="4" borderId="5" xfId="9" applyNumberFormat="1" applyFont="1" applyFill="1" applyBorder="1" applyAlignment="1" applyProtection="1">
      <alignment horizontal="right"/>
    </xf>
    <xf numFmtId="0" fontId="17" fillId="0" borderId="0" xfId="7" applyFont="1" applyProtection="1"/>
    <xf numFmtId="0" fontId="17" fillId="0" borderId="0" xfId="7" applyFont="1" applyAlignment="1" applyProtection="1">
      <alignment shrinkToFit="1"/>
    </xf>
    <xf numFmtId="169" fontId="17" fillId="0" borderId="0" xfId="7" applyNumberFormat="1" applyFont="1" applyAlignment="1" applyProtection="1">
      <alignment horizontal="right"/>
    </xf>
    <xf numFmtId="167" fontId="17" fillId="0" borderId="0" xfId="9" applyNumberFormat="1" applyFont="1" applyFill="1" applyProtection="1"/>
    <xf numFmtId="167" fontId="17" fillId="0" borderId="0" xfId="9" applyNumberFormat="1" applyFont="1" applyProtection="1"/>
    <xf numFmtId="9" fontId="17" fillId="0" borderId="0" xfId="10" applyFont="1" applyProtection="1"/>
    <xf numFmtId="0" fontId="17" fillId="0" borderId="0" xfId="7" applyFont="1" applyAlignment="1" applyProtection="1"/>
    <xf numFmtId="167" fontId="17" fillId="0" borderId="0" xfId="9" applyNumberFormat="1" applyFont="1" applyFill="1" applyBorder="1" applyProtection="1"/>
    <xf numFmtId="169" fontId="17" fillId="0" borderId="0" xfId="7" applyNumberFormat="1" applyFont="1" applyProtection="1"/>
    <xf numFmtId="0" fontId="17" fillId="0" borderId="0" xfId="7" applyFont="1" applyFill="1" applyProtection="1"/>
    <xf numFmtId="0" fontId="17" fillId="0" borderId="0" xfId="7" applyFont="1"/>
    <xf numFmtId="0" fontId="17" fillId="0" borderId="0" xfId="7" applyFont="1" applyBorder="1"/>
    <xf numFmtId="0" fontId="16" fillId="0" borderId="0" xfId="7" applyFont="1" applyFill="1" applyBorder="1" applyAlignment="1"/>
    <xf numFmtId="0" fontId="16" fillId="0" borderId="0" xfId="7" applyFont="1" applyBorder="1"/>
    <xf numFmtId="0" fontId="17" fillId="0" borderId="0" xfId="8" applyNumberFormat="1" applyFont="1" applyFill="1" applyBorder="1" applyAlignment="1"/>
    <xf numFmtId="0" fontId="17" fillId="0" borderId="0" xfId="9" applyNumberFormat="1" applyFont="1" applyFill="1" applyBorder="1" applyAlignment="1"/>
    <xf numFmtId="0" fontId="17" fillId="0" borderId="0" xfId="7" applyFont="1" applyFill="1" applyBorder="1" applyAlignment="1"/>
    <xf numFmtId="0" fontId="16" fillId="0" borderId="0" xfId="7" applyFont="1"/>
    <xf numFmtId="165" fontId="17" fillId="0" borderId="0" xfId="7" applyNumberFormat="1" applyFont="1" applyFill="1" applyAlignment="1"/>
    <xf numFmtId="0" fontId="16" fillId="0" borderId="0" xfId="7" applyFont="1" applyAlignment="1">
      <alignment wrapText="1"/>
    </xf>
    <xf numFmtId="0" fontId="17" fillId="0" borderId="0" xfId="7" applyFont="1" applyAlignment="1">
      <alignment horizontal="left"/>
    </xf>
    <xf numFmtId="0" fontId="17" fillId="0" borderId="12" xfId="7" applyFont="1" applyBorder="1" applyAlignment="1">
      <alignment horizontal="left" vertical="top"/>
    </xf>
    <xf numFmtId="0" fontId="17" fillId="0" borderId="12" xfId="7" applyFont="1" applyBorder="1" applyAlignment="1">
      <alignment horizontal="center" vertical="top"/>
    </xf>
    <xf numFmtId="0" fontId="17" fillId="0" borderId="12" xfId="7" applyFont="1" applyBorder="1" applyAlignment="1">
      <alignment horizontal="right" vertical="top"/>
    </xf>
    <xf numFmtId="0" fontId="17" fillId="0" borderId="12" xfId="7" applyFont="1" applyBorder="1" applyAlignment="1">
      <alignment horizontal="left" vertical="center"/>
    </xf>
    <xf numFmtId="0" fontId="17" fillId="0" borderId="12" xfId="7" applyFont="1" applyBorder="1" applyAlignment="1">
      <alignment horizontal="center" vertical="center"/>
    </xf>
    <xf numFmtId="0" fontId="17" fillId="0" borderId="12" xfId="7" applyFont="1" applyBorder="1" applyAlignment="1">
      <alignment horizontal="right" vertical="center"/>
    </xf>
    <xf numFmtId="0" fontId="17" fillId="0" borderId="12" xfId="7" applyFont="1" applyBorder="1" applyAlignment="1">
      <alignment horizontal="left"/>
    </xf>
    <xf numFmtId="0" fontId="17" fillId="0" borderId="12" xfId="7" applyFont="1" applyBorder="1" applyAlignment="1">
      <alignment horizontal="center"/>
    </xf>
    <xf numFmtId="0" fontId="17" fillId="0" borderId="12" xfId="7" applyFont="1" applyBorder="1" applyAlignment="1">
      <alignment horizontal="right"/>
    </xf>
    <xf numFmtId="0" fontId="8" fillId="0" borderId="0" xfId="7" applyFont="1" applyBorder="1"/>
    <xf numFmtId="0" fontId="7" fillId="0" borderId="0" xfId="7" applyFont="1" applyFill="1" applyBorder="1" applyAlignment="1">
      <alignment horizontal="center"/>
    </xf>
    <xf numFmtId="0" fontId="8" fillId="0" borderId="0" xfId="7" applyFont="1" applyFill="1"/>
    <xf numFmtId="43" fontId="8" fillId="0" borderId="0" xfId="9" applyFont="1" applyFill="1"/>
    <xf numFmtId="0" fontId="8" fillId="0" borderId="0" xfId="7" applyFont="1"/>
    <xf numFmtId="0" fontId="7" fillId="0" borderId="0" xfId="7" applyFont="1" applyBorder="1"/>
    <xf numFmtId="44" fontId="8" fillId="0" borderId="0" xfId="8" applyFont="1" applyFill="1" applyBorder="1"/>
    <xf numFmtId="43" fontId="8" fillId="0" borderId="0" xfId="9" applyFont="1" applyFill="1" applyBorder="1"/>
    <xf numFmtId="14" fontId="8" fillId="0" borderId="0" xfId="7" applyNumberFormat="1" applyFont="1" applyFill="1"/>
    <xf numFmtId="18" fontId="8" fillId="0" borderId="0" xfId="7" applyNumberFormat="1" applyFont="1" applyFill="1"/>
    <xf numFmtId="40" fontId="8" fillId="0" borderId="0" xfId="7" applyNumberFormat="1" applyFont="1" applyFill="1" applyBorder="1"/>
    <xf numFmtId="0" fontId="8" fillId="0" borderId="0" xfId="7" applyFont="1" applyFill="1" applyBorder="1"/>
    <xf numFmtId="0" fontId="7" fillId="0" borderId="0" xfId="7" applyFont="1"/>
    <xf numFmtId="164" fontId="8" fillId="0" borderId="0" xfId="10" applyNumberFormat="1" applyFont="1" applyFill="1"/>
    <xf numFmtId="165" fontId="8" fillId="0" borderId="0" xfId="7" applyNumberFormat="1" applyFont="1" applyFill="1"/>
    <xf numFmtId="0" fontId="16" fillId="0" borderId="1" xfId="7" applyNumberFormat="1" applyFont="1" applyFill="1" applyBorder="1" applyAlignment="1">
      <alignment horizontal="left"/>
    </xf>
    <xf numFmtId="0" fontId="16" fillId="2" borderId="1" xfId="7" applyNumberFormat="1" applyFont="1" applyFill="1" applyBorder="1" applyAlignment="1">
      <alignment horizontal="center" textRotation="90"/>
    </xf>
    <xf numFmtId="166" fontId="8" fillId="0" borderId="0" xfId="9" applyNumberFormat="1" applyFont="1" applyFill="1"/>
    <xf numFmtId="1" fontId="16" fillId="0" borderId="0" xfId="7" applyNumberFormat="1" applyFont="1" applyAlignment="1">
      <alignment horizontal="left"/>
    </xf>
    <xf numFmtId="167" fontId="17" fillId="0" borderId="0" xfId="9" applyNumberFormat="1" applyFont="1"/>
    <xf numFmtId="167" fontId="17" fillId="0" borderId="0" xfId="7" applyNumberFormat="1" applyFont="1"/>
    <xf numFmtId="0" fontId="17" fillId="0" borderId="0" xfId="7" applyFont="1" applyFill="1"/>
    <xf numFmtId="43" fontId="17" fillId="0" borderId="0" xfId="9" applyFont="1" applyFill="1"/>
    <xf numFmtId="0" fontId="17" fillId="0" borderId="0" xfId="7" applyFont="1" applyFill="1" applyBorder="1"/>
    <xf numFmtId="0" fontId="17" fillId="0" borderId="0" xfId="4" applyFont="1" applyFill="1" applyBorder="1"/>
    <xf numFmtId="0" fontId="17" fillId="0" borderId="0" xfId="7" applyFont="1" applyFill="1" applyAlignment="1">
      <alignment horizontal="center"/>
    </xf>
    <xf numFmtId="0" fontId="17" fillId="0" borderId="0" xfId="7" applyFont="1" applyFill="1" applyBorder="1" applyAlignment="1">
      <alignment horizontal="right"/>
    </xf>
    <xf numFmtId="44" fontId="16" fillId="0" borderId="2" xfId="8" applyFont="1" applyFill="1" applyBorder="1" applyAlignment="1">
      <alignment horizontal="right"/>
    </xf>
    <xf numFmtId="0" fontId="17" fillId="2" borderId="3" xfId="4" applyFont="1" applyFill="1" applyBorder="1" applyAlignment="1">
      <alignment horizontal="right"/>
    </xf>
    <xf numFmtId="0" fontId="16" fillId="0" borderId="0" xfId="7" applyFont="1" applyFill="1" applyBorder="1" applyAlignment="1">
      <alignment horizontal="center"/>
    </xf>
    <xf numFmtId="0" fontId="18" fillId="0" borderId="0" xfId="7" applyFont="1"/>
    <xf numFmtId="168" fontId="17" fillId="0" borderId="0" xfId="8" applyNumberFormat="1" applyFont="1" applyFill="1" applyBorder="1" applyAlignment="1"/>
    <xf numFmtId="168" fontId="17" fillId="0" borderId="5" xfId="4" applyNumberFormat="1" applyFont="1" applyFill="1" applyBorder="1" applyAlignment="1"/>
    <xf numFmtId="44" fontId="17" fillId="0" borderId="0" xfId="8" applyFont="1" applyFill="1" applyBorder="1"/>
    <xf numFmtId="0" fontId="16" fillId="0" borderId="0" xfId="8" applyNumberFormat="1" applyFont="1" applyFill="1" applyBorder="1" applyAlignment="1">
      <alignment horizontal="left"/>
    </xf>
    <xf numFmtId="168" fontId="17" fillId="0" borderId="0" xfId="8" applyNumberFormat="1" applyFont="1" applyFill="1" applyBorder="1"/>
    <xf numFmtId="168" fontId="17" fillId="2" borderId="5" xfId="4" applyNumberFormat="1" applyFont="1" applyFill="1" applyBorder="1" applyAlignment="1"/>
    <xf numFmtId="43" fontId="17" fillId="0" borderId="0" xfId="9" applyFont="1" applyFill="1" applyBorder="1"/>
    <xf numFmtId="167" fontId="17" fillId="0" borderId="0" xfId="9" applyNumberFormat="1" applyFont="1" applyFill="1" applyBorder="1"/>
    <xf numFmtId="167" fontId="17" fillId="0" borderId="0" xfId="9" applyNumberFormat="1" applyFont="1" applyFill="1" applyBorder="1" applyAlignment="1"/>
    <xf numFmtId="167" fontId="17" fillId="2" borderId="5" xfId="4" applyNumberFormat="1" applyFont="1" applyFill="1" applyBorder="1" applyAlignment="1"/>
    <xf numFmtId="40" fontId="17" fillId="0" borderId="0" xfId="7" applyNumberFormat="1" applyFont="1" applyFill="1" applyBorder="1"/>
    <xf numFmtId="164" fontId="17" fillId="0" borderId="0" xfId="10" applyNumberFormat="1" applyFont="1" applyFill="1"/>
    <xf numFmtId="165" fontId="17" fillId="0" borderId="0" xfId="7" applyNumberFormat="1" applyFont="1" applyFill="1"/>
    <xf numFmtId="166" fontId="17" fillId="0" borderId="0" xfId="9" applyNumberFormat="1" applyFont="1" applyFill="1"/>
    <xf numFmtId="167" fontId="17" fillId="2" borderId="6" xfId="4" applyNumberFormat="1" applyFont="1" applyFill="1" applyBorder="1" applyAlignment="1"/>
    <xf numFmtId="167" fontId="17" fillId="0" borderId="9" xfId="3" applyNumberFormat="1" applyFont="1" applyFill="1" applyBorder="1" applyAlignment="1"/>
    <xf numFmtId="167" fontId="17" fillId="2" borderId="11" xfId="3" applyNumberFormat="1" applyFont="1" applyFill="1" applyBorder="1" applyAlignment="1"/>
    <xf numFmtId="0" fontId="19" fillId="0" borderId="0" xfId="7" applyNumberFormat="1" applyFont="1" applyFill="1" applyBorder="1" applyAlignment="1"/>
    <xf numFmtId="14" fontId="16" fillId="4" borderId="5" xfId="7" applyNumberFormat="1" applyFont="1" applyFill="1" applyBorder="1" applyAlignment="1" applyProtection="1">
      <alignment horizontal="right"/>
    </xf>
    <xf numFmtId="14" fontId="17" fillId="0" borderId="0" xfId="7" applyNumberFormat="1" applyFont="1" applyProtection="1"/>
    <xf numFmtId="167" fontId="17" fillId="0" borderId="0" xfId="7" applyNumberFormat="1" applyFont="1" applyProtection="1"/>
    <xf numFmtId="7" fontId="16" fillId="0" borderId="0" xfId="7" applyNumberFormat="1" applyFont="1" applyFill="1" applyBorder="1" applyAlignment="1">
      <alignment horizontal="right"/>
    </xf>
    <xf numFmtId="7" fontId="17" fillId="0" borderId="0" xfId="7" applyNumberFormat="1" applyFont="1" applyAlignment="1">
      <alignment horizontal="right"/>
    </xf>
    <xf numFmtId="39" fontId="17" fillId="0" borderId="0" xfId="6" applyNumberFormat="1" applyFont="1" applyFill="1" applyBorder="1" applyAlignment="1">
      <alignment horizontal="right"/>
    </xf>
    <xf numFmtId="39" fontId="17" fillId="0" borderId="0" xfId="8" applyNumberFormat="1" applyFont="1" applyFill="1" applyBorder="1" applyAlignment="1">
      <alignment horizontal="right"/>
    </xf>
    <xf numFmtId="39" fontId="17" fillId="0" borderId="0" xfId="9" applyNumberFormat="1" applyFont="1" applyFill="1" applyBorder="1" applyAlignment="1">
      <alignment horizontal="right"/>
    </xf>
    <xf numFmtId="39" fontId="17" fillId="0" borderId="0" xfId="7" applyNumberFormat="1" applyFont="1" applyFill="1" applyBorder="1" applyAlignment="1">
      <alignment horizontal="right"/>
    </xf>
    <xf numFmtId="39" fontId="17" fillId="0" borderId="0" xfId="7" applyNumberFormat="1" applyFont="1" applyFill="1" applyAlignment="1">
      <alignment horizontal="right"/>
    </xf>
    <xf numFmtId="39" fontId="17" fillId="0" borderId="0" xfId="10" applyNumberFormat="1" applyFont="1" applyFill="1" applyAlignment="1">
      <alignment horizontal="right"/>
    </xf>
  </cellXfs>
  <cellStyles count="11">
    <cellStyle name="ColLevel_1" xfId="2" builtinId="2" iLevel="0"/>
    <cellStyle name="ColLevel_2" xfId="4" builtinId="2" iLevel="1"/>
    <cellStyle name="Comma 2" xfId="9" xr:uid="{00000000-0005-0000-0000-000002000000}"/>
    <cellStyle name="Currency" xfId="6" builtinId="4"/>
    <cellStyle name="Currency 2" xfId="8" xr:uid="{00000000-0005-0000-0000-000003000000}"/>
    <cellStyle name="Normal" xfId="0" builtinId="0"/>
    <cellStyle name="Normal 2" xfId="7" xr:uid="{00000000-0005-0000-0000-000005000000}"/>
    <cellStyle name="Percent 2" xfId="10" xr:uid="{00000000-0005-0000-0000-000006000000}"/>
    <cellStyle name="RowLevel_1" xfId="1" builtinId="1" iLevel="0"/>
    <cellStyle name="RowLevel_2" xfId="3" builtinId="1" iLevel="1"/>
    <cellStyle name="RowLevel_3" xfId="5" builtinId="1" iLevel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_Excel%202007%20ClassFiles\GeneralFil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 List"/>
      <sheetName val="MultiFieldData"/>
      <sheetName val="HR List with Duplicates"/>
      <sheetName val="ProjBudget2009"/>
      <sheetName val="MixedReferences"/>
      <sheetName val="AutoFill"/>
      <sheetName val="Arrays"/>
      <sheetName val="Profits"/>
      <sheetName val="AutoSum"/>
      <sheetName val="ChartData"/>
      <sheetName val="Lookups"/>
      <sheetName val="Hyperlinks"/>
      <sheetName val="MixedNames"/>
      <sheetName val="FindFormulas"/>
      <sheetName val="DataValidation"/>
      <sheetName val="Rounding"/>
      <sheetName val="Solver"/>
      <sheetName val="GoalSeek"/>
      <sheetName val="Scenarios"/>
      <sheetName val="MostCommonNamesInUS"/>
      <sheetName val="TaxDep"/>
      <sheetName val="FifthLineFormat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Excellent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14"/>
  <sheetViews>
    <sheetView tabSelected="1" zoomScale="130" zoomScaleNormal="130" workbookViewId="0">
      <selection activeCell="M1" sqref="M1"/>
    </sheetView>
  </sheetViews>
  <sheetFormatPr defaultColWidth="9.109375" defaultRowHeight="14.4" x14ac:dyDescent="0.3"/>
  <cols>
    <col min="1" max="1" width="13.44140625" style="56" customWidth="1"/>
    <col min="2" max="7" width="8.109375" style="129" bestFit="1" customWidth="1"/>
    <col min="8" max="8" width="9.5546875" style="129" bestFit="1" customWidth="1"/>
    <col min="9" max="13" width="8.5546875" style="56" customWidth="1"/>
    <col min="14" max="15" width="9.109375" style="56"/>
    <col min="16" max="18" width="20.109375" style="56" customWidth="1"/>
    <col min="19" max="16384" width="9.109375" style="56"/>
  </cols>
  <sheetData>
    <row r="1" spans="1:18" x14ac:dyDescent="0.3">
      <c r="A1" s="57"/>
      <c r="B1" s="128" t="s">
        <v>9</v>
      </c>
      <c r="C1" s="128" t="s">
        <v>10</v>
      </c>
      <c r="D1" s="128" t="s">
        <v>11</v>
      </c>
      <c r="E1" s="128" t="s">
        <v>12</v>
      </c>
      <c r="F1" s="128" t="s">
        <v>13</v>
      </c>
      <c r="G1" s="128" t="s">
        <v>14</v>
      </c>
      <c r="H1" s="128" t="s">
        <v>15</v>
      </c>
      <c r="I1" s="58" t="s">
        <v>16</v>
      </c>
      <c r="J1" s="58"/>
      <c r="K1" s="58"/>
      <c r="L1" s="58"/>
      <c r="M1" s="58"/>
    </row>
    <row r="2" spans="1:18" x14ac:dyDescent="0.3">
      <c r="A2" s="59" t="s">
        <v>17</v>
      </c>
      <c r="B2" s="130">
        <v>120</v>
      </c>
      <c r="C2" s="130">
        <v>180</v>
      </c>
      <c r="D2" s="130">
        <v>250</v>
      </c>
      <c r="E2" s="130">
        <v>240</v>
      </c>
      <c r="F2" s="130">
        <v>300</v>
      </c>
      <c r="G2" s="130">
        <v>450</v>
      </c>
      <c r="H2" s="131">
        <f>SUM(B2:G2)</f>
        <v>1540</v>
      </c>
      <c r="I2" s="60">
        <f>AVERAGE(B2:G2)</f>
        <v>256.66666666666669</v>
      </c>
      <c r="J2" s="60"/>
      <c r="K2" s="60"/>
      <c r="L2" s="60"/>
      <c r="M2" s="60"/>
    </row>
    <row r="3" spans="1:18" x14ac:dyDescent="0.3">
      <c r="A3" s="59" t="s">
        <v>18</v>
      </c>
      <c r="B3" s="130">
        <v>100</v>
      </c>
      <c r="C3" s="130">
        <v>130</v>
      </c>
      <c r="D3" s="130">
        <v>120</v>
      </c>
      <c r="E3" s="130">
        <v>260</v>
      </c>
      <c r="F3" s="130">
        <v>260</v>
      </c>
      <c r="G3" s="130">
        <v>350</v>
      </c>
      <c r="H3" s="132">
        <f>SUM(B3:G3)</f>
        <v>1220</v>
      </c>
      <c r="I3" s="61">
        <f>AVERAGE(B3:G3)</f>
        <v>203.33333333333334</v>
      </c>
      <c r="J3" s="61"/>
      <c r="K3" s="61"/>
      <c r="L3" s="61"/>
      <c r="M3" s="61"/>
    </row>
    <row r="4" spans="1:18" x14ac:dyDescent="0.3">
      <c r="A4" s="59" t="s">
        <v>19</v>
      </c>
      <c r="B4" s="130">
        <f t="shared" ref="B4:G4" si="0">B2-B3</f>
        <v>20</v>
      </c>
      <c r="C4" s="130">
        <f t="shared" si="0"/>
        <v>50</v>
      </c>
      <c r="D4" s="130">
        <f t="shared" si="0"/>
        <v>130</v>
      </c>
      <c r="E4" s="130">
        <f>E2-E3</f>
        <v>-20</v>
      </c>
      <c r="F4" s="130">
        <f t="shared" si="0"/>
        <v>40</v>
      </c>
      <c r="G4" s="130">
        <f t="shared" si="0"/>
        <v>100</v>
      </c>
      <c r="H4" s="132">
        <f>SUM(B4:G4)</f>
        <v>320</v>
      </c>
      <c r="I4" s="61">
        <f>AVERAGE(B4:G4)</f>
        <v>53.333333333333336</v>
      </c>
      <c r="J4" s="61"/>
      <c r="K4" s="61"/>
      <c r="L4" s="61"/>
      <c r="M4" s="61"/>
    </row>
    <row r="5" spans="1:18" x14ac:dyDescent="0.3">
      <c r="A5" s="59" t="s">
        <v>20</v>
      </c>
      <c r="B5" s="130">
        <f>B4</f>
        <v>20</v>
      </c>
      <c r="C5" s="130">
        <f>C4+B5</f>
        <v>70</v>
      </c>
      <c r="D5" s="130">
        <f>D4+C5</f>
        <v>200</v>
      </c>
      <c r="E5" s="130">
        <f>E4+D5</f>
        <v>180</v>
      </c>
      <c r="F5" s="130">
        <f>F4+E5</f>
        <v>220</v>
      </c>
      <c r="G5" s="130">
        <f>G4+F5</f>
        <v>320</v>
      </c>
      <c r="H5" s="132"/>
      <c r="I5" s="61"/>
      <c r="J5" s="61"/>
      <c r="K5" s="61"/>
      <c r="L5" s="61"/>
      <c r="M5" s="61"/>
    </row>
    <row r="6" spans="1:18" x14ac:dyDescent="0.3">
      <c r="A6" s="59" t="s">
        <v>21</v>
      </c>
      <c r="B6" s="133"/>
      <c r="C6" s="133"/>
      <c r="D6" s="133"/>
      <c r="E6" s="133"/>
      <c r="F6" s="133"/>
      <c r="G6" s="133"/>
      <c r="H6" s="133"/>
      <c r="I6" s="62"/>
      <c r="J6" s="62"/>
      <c r="K6" s="62"/>
      <c r="L6" s="62"/>
      <c r="M6" s="62"/>
    </row>
    <row r="7" spans="1:18" x14ac:dyDescent="0.3">
      <c r="A7" s="63" t="s">
        <v>22</v>
      </c>
      <c r="B7" s="134"/>
      <c r="C7" s="135">
        <f t="shared" ref="C7:G8" si="1">(C2-B2)/B2</f>
        <v>0.5</v>
      </c>
      <c r="D7" s="135">
        <f t="shared" si="1"/>
        <v>0.3888888888888889</v>
      </c>
      <c r="E7" s="135">
        <f t="shared" si="1"/>
        <v>-0.04</v>
      </c>
      <c r="F7" s="135">
        <f t="shared" si="1"/>
        <v>0.25</v>
      </c>
      <c r="G7" s="135">
        <f t="shared" si="1"/>
        <v>0.5</v>
      </c>
      <c r="H7" s="135">
        <f>(G2-B2)/B2</f>
        <v>2.75</v>
      </c>
      <c r="I7" s="64">
        <f>(G2/B2)^(1/5)-1</f>
        <v>0.30258554234867607</v>
      </c>
      <c r="J7" s="64"/>
      <c r="K7" s="64"/>
      <c r="L7" s="64"/>
      <c r="M7" s="64"/>
    </row>
    <row r="8" spans="1:18" ht="28.8" x14ac:dyDescent="0.3">
      <c r="A8" s="65" t="s">
        <v>24</v>
      </c>
      <c r="B8" s="134"/>
      <c r="C8" s="135">
        <f t="shared" si="1"/>
        <v>0.3</v>
      </c>
      <c r="D8" s="135">
        <f t="shared" si="1"/>
        <v>-7.6923076923076927E-2</v>
      </c>
      <c r="E8" s="135">
        <f t="shared" si="1"/>
        <v>1.1666666666666667</v>
      </c>
      <c r="F8" s="135">
        <f t="shared" si="1"/>
        <v>0</v>
      </c>
      <c r="G8" s="135">
        <f t="shared" si="1"/>
        <v>0.34615384615384615</v>
      </c>
      <c r="H8" s="135">
        <f>(G3-B3)/B3</f>
        <v>2.5</v>
      </c>
      <c r="I8" s="64">
        <f>(G3/B3)^(1/5)-1</f>
        <v>0.28473515712343933</v>
      </c>
      <c r="J8" s="64"/>
      <c r="K8" s="64"/>
      <c r="L8" s="64"/>
      <c r="M8" s="64"/>
    </row>
    <row r="9" spans="1:18" x14ac:dyDescent="0.3">
      <c r="A9" s="63" t="s">
        <v>23</v>
      </c>
      <c r="B9" s="134"/>
      <c r="C9" s="135">
        <f>(C4-B4)/B4</f>
        <v>1.5</v>
      </c>
      <c r="D9" s="135">
        <f>(D4-C4)/C4</f>
        <v>1.6</v>
      </c>
      <c r="E9" s="135">
        <f>(E4-D4)/D4</f>
        <v>-1.1538461538461537</v>
      </c>
      <c r="F9" s="135">
        <f>(F4-E4)/E4</f>
        <v>-3</v>
      </c>
      <c r="G9" s="135">
        <f>(G4-F4)/F4</f>
        <v>1.5</v>
      </c>
      <c r="H9" s="135">
        <f>(G4-B4)/B4</f>
        <v>4</v>
      </c>
      <c r="I9" s="64">
        <f>(G4/B4)^(1/5)-1</f>
        <v>0.3797296614612149</v>
      </c>
      <c r="J9" s="64"/>
      <c r="K9" s="64"/>
      <c r="L9" s="64"/>
      <c r="M9" s="64"/>
    </row>
    <row r="10" spans="1:18" ht="15" thickBot="1" x14ac:dyDescent="0.35"/>
    <row r="11" spans="1:18" ht="45.75" customHeight="1" thickTop="1" thickBot="1" x14ac:dyDescent="0.35">
      <c r="P11" s="67" t="s">
        <v>0</v>
      </c>
      <c r="Q11" s="68" t="s">
        <v>1</v>
      </c>
      <c r="R11" s="69" t="s">
        <v>2</v>
      </c>
    </row>
    <row r="12" spans="1:18" ht="45.75" customHeight="1" thickTop="1" thickBot="1" x14ac:dyDescent="0.35">
      <c r="P12" s="70" t="s">
        <v>3</v>
      </c>
      <c r="Q12" s="71" t="s">
        <v>4</v>
      </c>
      <c r="R12" s="72" t="s">
        <v>5</v>
      </c>
    </row>
    <row r="13" spans="1:18" ht="45.75" customHeight="1" thickTop="1" thickBot="1" x14ac:dyDescent="0.35">
      <c r="P13" s="73" t="s">
        <v>6</v>
      </c>
      <c r="Q13" s="74" t="s">
        <v>7</v>
      </c>
      <c r="R13" s="75" t="s">
        <v>8</v>
      </c>
    </row>
    <row r="14" spans="1:18" ht="15" thickTop="1" x14ac:dyDescent="0.3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Z31"/>
  <sheetViews>
    <sheetView zoomScale="115" zoomScaleNormal="115" workbookViewId="0"/>
  </sheetViews>
  <sheetFormatPr defaultColWidth="9.109375" defaultRowHeight="14.4" x14ac:dyDescent="0.3"/>
  <cols>
    <col min="1" max="1" width="16.109375" style="80" bestFit="1" customWidth="1"/>
    <col min="2" max="7" width="9.5546875" style="80" bestFit="1" customWidth="1"/>
    <col min="8" max="8" width="11.109375" style="80" bestFit="1" customWidth="1"/>
    <col min="9" max="9" width="9.5546875" style="80" bestFit="1" customWidth="1"/>
    <col min="10" max="11" width="9.109375" style="80"/>
    <col min="12" max="12" width="70.88671875" style="80" customWidth="1"/>
    <col min="13" max="13" width="5.33203125" style="80" bestFit="1" customWidth="1"/>
    <col min="14" max="14" width="9.88671875" style="80" bestFit="1" customWidth="1"/>
    <col min="15" max="26" width="7.33203125" style="80" bestFit="1" customWidth="1"/>
    <col min="27" max="16384" width="9.109375" style="80"/>
  </cols>
  <sheetData>
    <row r="1" spans="1:26" x14ac:dyDescent="0.3">
      <c r="A1" s="76"/>
      <c r="B1" s="77" t="s">
        <v>9</v>
      </c>
      <c r="C1" s="77" t="s">
        <v>10</v>
      </c>
      <c r="D1" s="77" t="s">
        <v>11</v>
      </c>
      <c r="E1" s="77" t="s">
        <v>12</v>
      </c>
      <c r="F1" s="77" t="s">
        <v>13</v>
      </c>
      <c r="G1" s="77" t="s">
        <v>14</v>
      </c>
      <c r="H1" s="77" t="s">
        <v>15</v>
      </c>
      <c r="I1" s="77" t="s">
        <v>16</v>
      </c>
      <c r="J1" s="78"/>
      <c r="K1" s="78"/>
      <c r="L1" s="78"/>
      <c r="M1" s="79"/>
    </row>
    <row r="2" spans="1:26" x14ac:dyDescent="0.3">
      <c r="A2" s="81" t="s">
        <v>17</v>
      </c>
      <c r="B2" s="82">
        <v>120</v>
      </c>
      <c r="C2" s="82">
        <v>180</v>
      </c>
      <c r="D2" s="82">
        <v>250</v>
      </c>
      <c r="E2" s="82">
        <v>240</v>
      </c>
      <c r="F2" s="82">
        <v>300</v>
      </c>
      <c r="G2" s="82">
        <v>450</v>
      </c>
      <c r="H2" s="82">
        <f>SUM(B2:G2)</f>
        <v>1540</v>
      </c>
      <c r="I2" s="82">
        <f>AVERAGE(B2:G2)</f>
        <v>256.66666666666669</v>
      </c>
      <c r="J2" s="78"/>
      <c r="K2" s="78"/>
      <c r="L2" s="78"/>
      <c r="M2" s="78"/>
    </row>
    <row r="3" spans="1:26" x14ac:dyDescent="0.3">
      <c r="A3" s="81" t="s">
        <v>18</v>
      </c>
      <c r="B3" s="83">
        <v>100</v>
      </c>
      <c r="C3" s="83">
        <v>130</v>
      </c>
      <c r="D3" s="83">
        <v>120</v>
      </c>
      <c r="E3" s="83">
        <v>220</v>
      </c>
      <c r="F3" s="83">
        <v>260</v>
      </c>
      <c r="G3" s="83">
        <v>350</v>
      </c>
      <c r="H3" s="83">
        <f>SUM(B3:G3)</f>
        <v>1180</v>
      </c>
      <c r="I3" s="83">
        <f>AVERAGE(B3:G3)</f>
        <v>196.66666666666666</v>
      </c>
      <c r="J3" s="78"/>
      <c r="K3" s="78"/>
      <c r="L3" s="78"/>
      <c r="M3" s="84"/>
    </row>
    <row r="4" spans="1:26" x14ac:dyDescent="0.3">
      <c r="A4" s="81" t="s">
        <v>19</v>
      </c>
      <c r="B4" s="83">
        <f t="shared" ref="B4:G4" si="0">B2-B3</f>
        <v>20</v>
      </c>
      <c r="C4" s="83">
        <f t="shared" si="0"/>
        <v>50</v>
      </c>
      <c r="D4" s="83">
        <f t="shared" si="0"/>
        <v>130</v>
      </c>
      <c r="E4" s="83">
        <f t="shared" si="0"/>
        <v>20</v>
      </c>
      <c r="F4" s="83">
        <f t="shared" si="0"/>
        <v>40</v>
      </c>
      <c r="G4" s="83">
        <f t="shared" si="0"/>
        <v>100</v>
      </c>
      <c r="H4" s="83">
        <f>SUM(B4:G4)</f>
        <v>360</v>
      </c>
      <c r="I4" s="83">
        <f>AVERAGE(B4:G4)</f>
        <v>60</v>
      </c>
      <c r="J4" s="78"/>
      <c r="K4" s="78"/>
      <c r="L4" s="78"/>
      <c r="M4" s="85"/>
    </row>
    <row r="5" spans="1:26" x14ac:dyDescent="0.3">
      <c r="A5" s="81" t="s">
        <v>20</v>
      </c>
      <c r="B5" s="83">
        <f>B4</f>
        <v>20</v>
      </c>
      <c r="C5" s="83">
        <f>C4+B5</f>
        <v>70</v>
      </c>
      <c r="D5" s="83">
        <f>D4+C5</f>
        <v>200</v>
      </c>
      <c r="E5" s="83">
        <f>E4+D5</f>
        <v>220</v>
      </c>
      <c r="F5" s="83">
        <f>F4+E5</f>
        <v>260</v>
      </c>
      <c r="G5" s="83">
        <f>G4+F5</f>
        <v>360</v>
      </c>
      <c r="H5" s="83"/>
      <c r="I5" s="83"/>
      <c r="J5" s="78"/>
      <c r="K5" s="78"/>
      <c r="L5" s="78"/>
      <c r="M5" s="78"/>
    </row>
    <row r="6" spans="1:26" ht="20.25" customHeight="1" x14ac:dyDescent="0.3">
      <c r="A6" s="81" t="s">
        <v>21</v>
      </c>
      <c r="B6" s="86"/>
      <c r="C6" s="86"/>
      <c r="D6" s="86"/>
      <c r="E6" s="86"/>
      <c r="F6" s="86"/>
      <c r="G6" s="86"/>
      <c r="H6" s="87"/>
      <c r="I6" s="87"/>
      <c r="J6" s="78"/>
      <c r="K6" s="78"/>
      <c r="L6" s="78"/>
      <c r="M6" s="78"/>
    </row>
    <row r="7" spans="1:26" x14ac:dyDescent="0.3">
      <c r="A7" s="88" t="s">
        <v>22</v>
      </c>
      <c r="B7" s="78"/>
      <c r="C7" s="89">
        <f t="shared" ref="C7:G8" si="1">(C2-B2)/B2</f>
        <v>0.5</v>
      </c>
      <c r="D7" s="89">
        <f t="shared" si="1"/>
        <v>0.3888888888888889</v>
      </c>
      <c r="E7" s="89">
        <f t="shared" si="1"/>
        <v>-0.04</v>
      </c>
      <c r="F7" s="89">
        <f t="shared" si="1"/>
        <v>0.25</v>
      </c>
      <c r="G7" s="89">
        <f t="shared" si="1"/>
        <v>0.5</v>
      </c>
      <c r="H7" s="89">
        <f>(G2-B2)/B2</f>
        <v>2.75</v>
      </c>
      <c r="I7" s="90">
        <f>(G2/B2)^(1/5)-1</f>
        <v>0.30258554234867607</v>
      </c>
      <c r="J7" s="78"/>
      <c r="K7" s="78"/>
      <c r="L7" s="78"/>
      <c r="M7" s="78"/>
    </row>
    <row r="8" spans="1:26" x14ac:dyDescent="0.3">
      <c r="A8" s="88" t="s">
        <v>24</v>
      </c>
      <c r="B8" s="78"/>
      <c r="C8" s="89">
        <f t="shared" si="1"/>
        <v>0.3</v>
      </c>
      <c r="D8" s="89">
        <f t="shared" si="1"/>
        <v>-7.6923076923076927E-2</v>
      </c>
      <c r="E8" s="89">
        <f t="shared" si="1"/>
        <v>0.83333333333333337</v>
      </c>
      <c r="F8" s="89">
        <f t="shared" si="1"/>
        <v>0.18181818181818182</v>
      </c>
      <c r="G8" s="89">
        <f t="shared" si="1"/>
        <v>0.34615384615384615</v>
      </c>
      <c r="H8" s="89">
        <f>(G3-B3)/B3</f>
        <v>2.5</v>
      </c>
      <c r="I8" s="90">
        <f>(G3/B3)^(1/5)-1</f>
        <v>0.28473515712343933</v>
      </c>
      <c r="J8" s="78"/>
      <c r="K8" s="78"/>
      <c r="L8" s="78"/>
      <c r="M8" s="78"/>
    </row>
    <row r="9" spans="1:26" x14ac:dyDescent="0.3">
      <c r="A9" s="88" t="s">
        <v>23</v>
      </c>
      <c r="B9" s="78"/>
      <c r="C9" s="89">
        <f>(C4-B4)/B4</f>
        <v>1.5</v>
      </c>
      <c r="D9" s="89">
        <f>(D4-C4)/C4</f>
        <v>1.6</v>
      </c>
      <c r="E9" s="89">
        <f>(E4-D4)/D4</f>
        <v>-0.84615384615384615</v>
      </c>
      <c r="F9" s="89">
        <f>(F4-E4)/E4</f>
        <v>1</v>
      </c>
      <c r="G9" s="89">
        <f>(G4-F4)/F4</f>
        <v>1.5</v>
      </c>
      <c r="H9" s="89">
        <f>(G4-B4)/B4</f>
        <v>4</v>
      </c>
      <c r="I9" s="90">
        <f>(G4/B4)^(1/5)-1</f>
        <v>0.3797296614612149</v>
      </c>
      <c r="J9" s="78"/>
      <c r="K9" s="78"/>
      <c r="L9" s="78"/>
      <c r="M9" s="78"/>
    </row>
    <row r="10" spans="1:26" ht="64.8" x14ac:dyDescent="0.3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91" t="s">
        <v>25</v>
      </c>
      <c r="O10" s="92" t="s">
        <v>26</v>
      </c>
      <c r="P10" s="92" t="s">
        <v>27</v>
      </c>
      <c r="Q10" s="92" t="s">
        <v>28</v>
      </c>
      <c r="R10" s="92" t="s">
        <v>29</v>
      </c>
      <c r="S10" s="92" t="s">
        <v>30</v>
      </c>
      <c r="T10" s="92" t="s">
        <v>31</v>
      </c>
      <c r="U10" s="92" t="s">
        <v>32</v>
      </c>
      <c r="V10" s="92" t="s">
        <v>33</v>
      </c>
      <c r="W10" s="92" t="s">
        <v>34</v>
      </c>
      <c r="X10" s="92" t="s">
        <v>35</v>
      </c>
      <c r="Y10" s="92" t="s">
        <v>36</v>
      </c>
      <c r="Z10" s="92" t="s">
        <v>37</v>
      </c>
    </row>
    <row r="11" spans="1:26" x14ac:dyDescent="0.3">
      <c r="A11" s="88"/>
      <c r="B11" s="93"/>
      <c r="C11" s="93"/>
      <c r="D11" s="93"/>
      <c r="E11" s="93"/>
      <c r="F11" s="93"/>
      <c r="G11" s="93"/>
      <c r="H11" s="93"/>
      <c r="I11" s="78"/>
      <c r="J11" s="78"/>
      <c r="K11" s="78"/>
      <c r="L11" s="78"/>
      <c r="M11" s="78"/>
      <c r="N11" s="94" t="s">
        <v>38</v>
      </c>
      <c r="O11" s="95">
        <v>5014</v>
      </c>
      <c r="P11" s="95">
        <v>3148</v>
      </c>
      <c r="Q11" s="95">
        <v>3074</v>
      </c>
      <c r="R11" s="95">
        <v>4019</v>
      </c>
      <c r="S11" s="95">
        <v>4124</v>
      </c>
      <c r="T11" s="95">
        <v>4526</v>
      </c>
      <c r="U11" s="95">
        <v>2893</v>
      </c>
      <c r="V11" s="95">
        <v>4729</v>
      </c>
      <c r="W11" s="95">
        <v>7113</v>
      </c>
      <c r="X11" s="95">
        <v>3919</v>
      </c>
      <c r="Y11" s="95">
        <v>4042</v>
      </c>
      <c r="Z11" s="96">
        <v>3956</v>
      </c>
    </row>
    <row r="12" spans="1:26" x14ac:dyDescent="0.3">
      <c r="A12" s="88"/>
      <c r="B12" s="93"/>
      <c r="C12" s="93"/>
      <c r="D12" s="93"/>
      <c r="E12" s="93"/>
      <c r="F12" s="93"/>
      <c r="G12" s="93"/>
      <c r="H12" s="93"/>
      <c r="I12" s="78"/>
      <c r="J12" s="78"/>
      <c r="K12" s="78"/>
      <c r="L12" s="78"/>
      <c r="M12" s="78"/>
      <c r="N12" s="94" t="s">
        <v>39</v>
      </c>
      <c r="O12" s="95">
        <v>3883</v>
      </c>
      <c r="P12" s="95">
        <v>4783</v>
      </c>
      <c r="Q12" s="95">
        <v>3662</v>
      </c>
      <c r="R12" s="95">
        <v>5719</v>
      </c>
      <c r="S12" s="95">
        <v>6407</v>
      </c>
      <c r="T12" s="95">
        <v>5693</v>
      </c>
      <c r="U12" s="95">
        <v>2332</v>
      </c>
      <c r="V12" s="95">
        <v>4488</v>
      </c>
      <c r="W12" s="95">
        <v>7846</v>
      </c>
      <c r="X12" s="95">
        <v>3329</v>
      </c>
      <c r="Y12" s="95">
        <v>6559</v>
      </c>
      <c r="Z12" s="96">
        <v>6577</v>
      </c>
    </row>
    <row r="13" spans="1:26" x14ac:dyDescent="0.3">
      <c r="A13" s="88"/>
      <c r="B13" s="93"/>
      <c r="C13" s="93"/>
      <c r="D13" s="93"/>
      <c r="E13" s="93"/>
      <c r="F13" s="93"/>
      <c r="G13" s="93"/>
      <c r="H13" s="93"/>
      <c r="I13" s="78"/>
      <c r="J13" s="78"/>
      <c r="K13" s="78"/>
      <c r="L13" s="78"/>
      <c r="M13" s="78"/>
      <c r="N13" s="94" t="s">
        <v>40</v>
      </c>
      <c r="O13" s="95">
        <v>8160</v>
      </c>
      <c r="P13" s="95">
        <v>7631</v>
      </c>
      <c r="Q13" s="95">
        <v>7692</v>
      </c>
      <c r="R13" s="95">
        <v>5711</v>
      </c>
      <c r="S13" s="95">
        <v>4875</v>
      </c>
      <c r="T13" s="95">
        <v>7099</v>
      </c>
      <c r="U13" s="95">
        <v>2735</v>
      </c>
      <c r="V13" s="95">
        <v>2749</v>
      </c>
      <c r="W13" s="95">
        <v>6960</v>
      </c>
      <c r="X13" s="95">
        <v>4480</v>
      </c>
      <c r="Y13" s="95">
        <v>5308</v>
      </c>
      <c r="Z13" s="96">
        <v>4520</v>
      </c>
    </row>
    <row r="14" spans="1:26" x14ac:dyDescent="0.3">
      <c r="N14" s="94" t="s">
        <v>41</v>
      </c>
      <c r="O14" s="95">
        <v>5738</v>
      </c>
      <c r="P14" s="95">
        <v>5981</v>
      </c>
      <c r="Q14" s="95">
        <v>7869</v>
      </c>
      <c r="R14" s="95">
        <v>6543</v>
      </c>
      <c r="S14" s="95">
        <v>4840</v>
      </c>
      <c r="T14" s="95">
        <v>7885</v>
      </c>
      <c r="U14" s="95">
        <v>2806</v>
      </c>
      <c r="V14" s="95">
        <v>4511</v>
      </c>
      <c r="W14" s="95">
        <v>6296</v>
      </c>
      <c r="X14" s="95">
        <v>3341</v>
      </c>
      <c r="Y14" s="95">
        <v>6292</v>
      </c>
      <c r="Z14" s="96">
        <v>4530</v>
      </c>
    </row>
    <row r="15" spans="1:26" x14ac:dyDescent="0.3">
      <c r="N15" s="94" t="s">
        <v>42</v>
      </c>
      <c r="O15" s="95">
        <v>4792</v>
      </c>
      <c r="P15" s="95">
        <v>5476</v>
      </c>
      <c r="Q15" s="95">
        <v>5367</v>
      </c>
      <c r="R15" s="95">
        <v>5239</v>
      </c>
      <c r="S15" s="95">
        <v>4745</v>
      </c>
      <c r="T15" s="95">
        <v>4832</v>
      </c>
      <c r="U15" s="95">
        <v>1888</v>
      </c>
      <c r="V15" s="95">
        <v>4958</v>
      </c>
      <c r="W15" s="95">
        <v>5739</v>
      </c>
      <c r="X15" s="95">
        <v>4749</v>
      </c>
      <c r="Y15" s="95">
        <v>4884</v>
      </c>
      <c r="Z15" s="96">
        <v>5287</v>
      </c>
    </row>
    <row r="16" spans="1:26" x14ac:dyDescent="0.3">
      <c r="N16" s="94" t="s">
        <v>43</v>
      </c>
      <c r="O16" s="95">
        <v>4218</v>
      </c>
      <c r="P16" s="95">
        <v>4802</v>
      </c>
      <c r="Q16" s="95">
        <v>4966</v>
      </c>
      <c r="R16" s="95">
        <v>3286</v>
      </c>
      <c r="S16" s="95">
        <v>5691</v>
      </c>
      <c r="T16" s="95">
        <v>3343</v>
      </c>
      <c r="U16" s="95">
        <v>2881</v>
      </c>
      <c r="V16" s="95">
        <v>2664</v>
      </c>
      <c r="W16" s="95">
        <v>5657</v>
      </c>
      <c r="X16" s="95">
        <v>2397</v>
      </c>
      <c r="Y16" s="95">
        <v>3874</v>
      </c>
      <c r="Z16" s="96">
        <v>2684</v>
      </c>
    </row>
    <row r="17" spans="14:26" x14ac:dyDescent="0.3">
      <c r="N17" s="94" t="s">
        <v>44</v>
      </c>
      <c r="O17" s="95">
        <v>4404</v>
      </c>
      <c r="P17" s="95">
        <v>3551</v>
      </c>
      <c r="Q17" s="95">
        <v>4792</v>
      </c>
      <c r="R17" s="95">
        <v>3768</v>
      </c>
      <c r="S17" s="95">
        <v>5866</v>
      </c>
      <c r="T17" s="95">
        <v>3951</v>
      </c>
      <c r="U17" s="95">
        <v>2145</v>
      </c>
      <c r="V17" s="95">
        <v>4376</v>
      </c>
      <c r="W17" s="95">
        <v>7989</v>
      </c>
      <c r="X17" s="95">
        <v>2240</v>
      </c>
      <c r="Y17" s="95">
        <v>4962</v>
      </c>
      <c r="Z17" s="96">
        <v>2181</v>
      </c>
    </row>
    <row r="18" spans="14:26" x14ac:dyDescent="0.3">
      <c r="N18" s="94" t="s">
        <v>45</v>
      </c>
      <c r="O18" s="95">
        <v>5909</v>
      </c>
      <c r="P18" s="95">
        <v>3512</v>
      </c>
      <c r="Q18" s="95">
        <v>8795</v>
      </c>
      <c r="R18" s="95">
        <v>6875</v>
      </c>
      <c r="S18" s="95">
        <v>4607</v>
      </c>
      <c r="T18" s="95">
        <v>2967</v>
      </c>
      <c r="U18" s="95">
        <v>2411</v>
      </c>
      <c r="V18" s="95">
        <v>4380</v>
      </c>
      <c r="W18" s="95">
        <v>5869</v>
      </c>
      <c r="X18" s="95">
        <v>4544</v>
      </c>
      <c r="Y18" s="95">
        <v>3532</v>
      </c>
      <c r="Z18" s="96">
        <v>5941</v>
      </c>
    </row>
    <row r="19" spans="14:26" x14ac:dyDescent="0.3">
      <c r="N19" s="94" t="s">
        <v>46</v>
      </c>
      <c r="O19" s="95">
        <v>6613</v>
      </c>
      <c r="P19" s="95">
        <v>6854</v>
      </c>
      <c r="Q19" s="95">
        <v>8164</v>
      </c>
      <c r="R19" s="95">
        <v>8131</v>
      </c>
      <c r="S19" s="95">
        <v>6170</v>
      </c>
      <c r="T19" s="95">
        <v>8578</v>
      </c>
      <c r="U19" s="95">
        <v>2153</v>
      </c>
      <c r="V19" s="95">
        <v>4628</v>
      </c>
      <c r="W19" s="95">
        <v>6558</v>
      </c>
      <c r="X19" s="95">
        <v>3472</v>
      </c>
      <c r="Y19" s="95">
        <v>3885</v>
      </c>
      <c r="Z19" s="96">
        <v>4675</v>
      </c>
    </row>
    <row r="20" spans="14:26" x14ac:dyDescent="0.3">
      <c r="N20" s="94" t="s">
        <v>47</v>
      </c>
      <c r="O20" s="95">
        <v>6219</v>
      </c>
      <c r="P20" s="95">
        <v>5586</v>
      </c>
      <c r="Q20" s="95">
        <v>5481</v>
      </c>
      <c r="R20" s="95">
        <v>5781</v>
      </c>
      <c r="S20" s="95">
        <v>4957</v>
      </c>
      <c r="T20" s="95">
        <v>5422</v>
      </c>
      <c r="U20" s="95">
        <v>2224</v>
      </c>
      <c r="V20" s="95">
        <v>5058</v>
      </c>
      <c r="W20" s="95">
        <v>6807</v>
      </c>
      <c r="X20" s="95">
        <v>4780</v>
      </c>
      <c r="Y20" s="95">
        <v>4913</v>
      </c>
      <c r="Z20" s="96">
        <v>2250</v>
      </c>
    </row>
    <row r="21" spans="14:26" x14ac:dyDescent="0.3">
      <c r="N21" s="94" t="s">
        <v>48</v>
      </c>
      <c r="O21" s="95">
        <v>6499</v>
      </c>
      <c r="P21" s="95">
        <v>2464</v>
      </c>
      <c r="Q21" s="95">
        <v>5560</v>
      </c>
      <c r="R21" s="95">
        <v>8220</v>
      </c>
      <c r="S21" s="95">
        <v>5315</v>
      </c>
      <c r="T21" s="95">
        <v>5221</v>
      </c>
      <c r="U21" s="95">
        <v>2630</v>
      </c>
      <c r="V21" s="95">
        <v>2792</v>
      </c>
      <c r="W21" s="95">
        <v>6964</v>
      </c>
      <c r="X21" s="95">
        <v>2747</v>
      </c>
      <c r="Y21" s="95">
        <v>3662</v>
      </c>
      <c r="Z21" s="96">
        <v>2760</v>
      </c>
    </row>
    <row r="22" spans="14:26" x14ac:dyDescent="0.3">
      <c r="N22" s="94" t="s">
        <v>49</v>
      </c>
      <c r="O22" s="95">
        <v>4224</v>
      </c>
      <c r="P22" s="95">
        <v>5822</v>
      </c>
      <c r="Q22" s="95">
        <v>4549</v>
      </c>
      <c r="R22" s="95">
        <v>3557</v>
      </c>
      <c r="S22" s="95">
        <v>6958</v>
      </c>
      <c r="T22" s="95">
        <v>3361</v>
      </c>
      <c r="U22" s="95">
        <v>1871</v>
      </c>
      <c r="V22" s="95">
        <v>2534</v>
      </c>
      <c r="W22" s="95">
        <v>7231</v>
      </c>
      <c r="X22" s="95">
        <v>2964</v>
      </c>
      <c r="Y22" s="95">
        <v>8126</v>
      </c>
      <c r="Z22" s="96">
        <v>8144</v>
      </c>
    </row>
    <row r="23" spans="14:26" x14ac:dyDescent="0.3">
      <c r="N23" s="94" t="s">
        <v>50</v>
      </c>
      <c r="O23" s="95">
        <v>4324</v>
      </c>
      <c r="P23" s="95">
        <v>8614</v>
      </c>
      <c r="Q23" s="95">
        <v>8329</v>
      </c>
      <c r="R23" s="95">
        <v>6368</v>
      </c>
      <c r="S23" s="95">
        <v>7804</v>
      </c>
      <c r="T23" s="95">
        <v>5221</v>
      </c>
      <c r="U23" s="95">
        <v>2681</v>
      </c>
      <c r="V23" s="95">
        <v>2882</v>
      </c>
      <c r="W23" s="95">
        <v>6459</v>
      </c>
      <c r="X23" s="95">
        <v>2965</v>
      </c>
      <c r="Y23" s="95">
        <v>3019</v>
      </c>
      <c r="Z23" s="96">
        <v>3006</v>
      </c>
    </row>
    <row r="24" spans="14:26" x14ac:dyDescent="0.3">
      <c r="N24" s="94" t="s">
        <v>51</v>
      </c>
      <c r="O24" s="95">
        <v>4216</v>
      </c>
      <c r="P24" s="95">
        <v>4432</v>
      </c>
      <c r="Q24" s="95">
        <v>4301</v>
      </c>
      <c r="R24" s="95">
        <v>3084</v>
      </c>
      <c r="S24" s="95">
        <v>5929</v>
      </c>
      <c r="T24" s="95">
        <v>7912</v>
      </c>
      <c r="U24" s="95">
        <v>1872</v>
      </c>
      <c r="V24" s="95">
        <v>2870</v>
      </c>
      <c r="W24" s="95">
        <v>7005</v>
      </c>
      <c r="X24" s="95">
        <v>2206</v>
      </c>
      <c r="Y24" s="95">
        <v>5763</v>
      </c>
      <c r="Z24" s="96">
        <v>2909</v>
      </c>
    </row>
    <row r="25" spans="14:26" x14ac:dyDescent="0.3">
      <c r="N25" s="94" t="s">
        <v>52</v>
      </c>
      <c r="O25" s="95">
        <v>4284</v>
      </c>
      <c r="P25" s="95">
        <v>9301</v>
      </c>
      <c r="Q25" s="95">
        <v>7550</v>
      </c>
      <c r="R25" s="95">
        <v>6730</v>
      </c>
      <c r="S25" s="95">
        <v>9614</v>
      </c>
      <c r="T25" s="95">
        <v>5173</v>
      </c>
      <c r="U25" s="95">
        <v>2957</v>
      </c>
      <c r="V25" s="95">
        <v>5217</v>
      </c>
      <c r="W25" s="95">
        <v>7095</v>
      </c>
      <c r="X25" s="95">
        <v>4928</v>
      </c>
      <c r="Y25" s="95">
        <v>7621</v>
      </c>
      <c r="Z25" s="96">
        <v>4302</v>
      </c>
    </row>
    <row r="26" spans="14:26" x14ac:dyDescent="0.3">
      <c r="N26" s="94" t="s">
        <v>53</v>
      </c>
      <c r="O26" s="95">
        <v>2776</v>
      </c>
      <c r="P26" s="95">
        <v>2979</v>
      </c>
      <c r="Q26" s="95">
        <v>7681</v>
      </c>
      <c r="R26" s="95">
        <v>7540</v>
      </c>
      <c r="S26" s="95">
        <v>7290</v>
      </c>
      <c r="T26" s="95">
        <v>3208</v>
      </c>
      <c r="U26" s="95">
        <v>2993</v>
      </c>
      <c r="V26" s="95">
        <v>3785</v>
      </c>
      <c r="W26" s="95">
        <v>6985</v>
      </c>
      <c r="X26" s="95">
        <v>2572</v>
      </c>
      <c r="Y26" s="95">
        <v>6404</v>
      </c>
      <c r="Z26" s="96">
        <v>7305</v>
      </c>
    </row>
    <row r="27" spans="14:26" x14ac:dyDescent="0.3">
      <c r="N27" s="94" t="s">
        <v>54</v>
      </c>
      <c r="O27" s="95">
        <v>3852</v>
      </c>
      <c r="P27" s="95">
        <v>2920</v>
      </c>
      <c r="Q27" s="95">
        <v>4422</v>
      </c>
      <c r="R27" s="95">
        <v>3414</v>
      </c>
      <c r="S27" s="95">
        <v>5171</v>
      </c>
      <c r="T27" s="95">
        <v>3028</v>
      </c>
      <c r="U27" s="95">
        <v>2975</v>
      </c>
      <c r="V27" s="95">
        <v>5530</v>
      </c>
      <c r="W27" s="95">
        <v>6532</v>
      </c>
      <c r="X27" s="95">
        <v>2606</v>
      </c>
      <c r="Y27" s="95">
        <v>4231</v>
      </c>
      <c r="Z27" s="96">
        <v>3426</v>
      </c>
    </row>
    <row r="28" spans="14:26" x14ac:dyDescent="0.3">
      <c r="N28" s="94" t="s">
        <v>55</v>
      </c>
      <c r="O28" s="95">
        <v>2542</v>
      </c>
      <c r="P28" s="95">
        <v>4428</v>
      </c>
      <c r="Q28" s="95">
        <v>7405</v>
      </c>
      <c r="R28" s="95">
        <v>6217</v>
      </c>
      <c r="S28" s="95">
        <v>4978</v>
      </c>
      <c r="T28" s="95">
        <v>4533</v>
      </c>
      <c r="U28" s="95">
        <v>1976</v>
      </c>
      <c r="V28" s="95">
        <v>4944</v>
      </c>
      <c r="W28" s="95">
        <v>6028</v>
      </c>
      <c r="X28" s="95">
        <v>4282</v>
      </c>
      <c r="Y28" s="95">
        <v>8024</v>
      </c>
      <c r="Z28" s="96">
        <v>4577</v>
      </c>
    </row>
    <row r="29" spans="14:26" x14ac:dyDescent="0.3">
      <c r="N29" s="94" t="s">
        <v>56</v>
      </c>
      <c r="O29" s="95">
        <v>3808</v>
      </c>
      <c r="P29" s="95">
        <v>4754</v>
      </c>
      <c r="Q29" s="95">
        <v>4300</v>
      </c>
      <c r="R29" s="95">
        <v>3037</v>
      </c>
      <c r="S29" s="95">
        <v>4851</v>
      </c>
      <c r="T29" s="95">
        <v>3681</v>
      </c>
      <c r="U29" s="95">
        <v>1995</v>
      </c>
      <c r="V29" s="95">
        <v>4702</v>
      </c>
      <c r="W29" s="95">
        <v>7699</v>
      </c>
      <c r="X29" s="95">
        <v>3663</v>
      </c>
      <c r="Y29" s="95">
        <v>4721</v>
      </c>
      <c r="Z29" s="96">
        <v>3834</v>
      </c>
    </row>
    <row r="30" spans="14:26" x14ac:dyDescent="0.3">
      <c r="N30" s="94" t="s">
        <v>57</v>
      </c>
      <c r="O30" s="95">
        <v>3039</v>
      </c>
      <c r="P30" s="95">
        <v>5414</v>
      </c>
      <c r="Q30" s="95">
        <v>2914</v>
      </c>
      <c r="R30" s="95">
        <v>3611</v>
      </c>
      <c r="S30" s="95">
        <v>4181</v>
      </c>
      <c r="T30" s="95">
        <v>4209</v>
      </c>
      <c r="U30" s="95">
        <v>1984</v>
      </c>
      <c r="V30" s="95">
        <v>4984</v>
      </c>
      <c r="W30" s="95">
        <v>5881</v>
      </c>
      <c r="X30" s="95">
        <v>2755</v>
      </c>
      <c r="Y30" s="95">
        <v>6024</v>
      </c>
      <c r="Z30" s="96">
        <v>3655</v>
      </c>
    </row>
    <row r="31" spans="14:26" x14ac:dyDescent="0.3">
      <c r="N31" s="94" t="s">
        <v>58</v>
      </c>
      <c r="O31" s="95">
        <v>4197</v>
      </c>
      <c r="P31" s="95">
        <v>2733</v>
      </c>
      <c r="Q31" s="95">
        <v>3152</v>
      </c>
      <c r="R31" s="95">
        <v>4913</v>
      </c>
      <c r="S31" s="95">
        <v>4254</v>
      </c>
      <c r="T31" s="95">
        <v>4934</v>
      </c>
      <c r="U31" s="95">
        <v>2699</v>
      </c>
      <c r="V31" s="95">
        <v>4299</v>
      </c>
      <c r="W31" s="95">
        <v>7988</v>
      </c>
      <c r="X31" s="95">
        <v>3828</v>
      </c>
      <c r="Y31" s="95">
        <v>4992</v>
      </c>
      <c r="Z31" s="96">
        <v>4978</v>
      </c>
    </row>
  </sheetData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zoomScale="115" zoomScaleNormal="115" workbookViewId="0"/>
  </sheetViews>
  <sheetFormatPr defaultColWidth="9.109375" defaultRowHeight="13.8" x14ac:dyDescent="0.3"/>
  <cols>
    <col min="1" max="1" width="33.44140625" style="1" bestFit="1" customWidth="1"/>
    <col min="2" max="5" width="10.6640625" style="1" bestFit="1" customWidth="1"/>
    <col min="6" max="17" width="10.109375" style="1" bestFit="1" customWidth="1"/>
    <col min="18" max="18" width="11.6640625" style="1" bestFit="1" customWidth="1"/>
    <col min="19" max="16384" width="9.109375" style="1"/>
  </cols>
  <sheetData>
    <row r="1" spans="1:18" ht="21" x14ac:dyDescent="0.4">
      <c r="A1" s="3" t="s">
        <v>59</v>
      </c>
      <c r="B1" s="2"/>
      <c r="C1" s="2"/>
      <c r="D1" s="2"/>
      <c r="E1" s="4"/>
      <c r="F1" s="2"/>
      <c r="G1" s="2"/>
      <c r="H1" s="2"/>
      <c r="I1" s="4"/>
      <c r="J1" s="2"/>
      <c r="K1" s="2"/>
      <c r="L1" s="2"/>
      <c r="M1" s="4"/>
      <c r="N1" s="2"/>
      <c r="O1" s="2"/>
      <c r="P1" s="2"/>
      <c r="Q1" s="4"/>
      <c r="R1" s="5"/>
    </row>
    <row r="2" spans="1:18" ht="15" thickBot="1" x14ac:dyDescent="0.35">
      <c r="A2" s="6"/>
      <c r="B2" s="7" t="s">
        <v>9</v>
      </c>
      <c r="C2" s="7" t="s">
        <v>10</v>
      </c>
      <c r="D2" s="7" t="s">
        <v>11</v>
      </c>
      <c r="E2" s="8" t="s">
        <v>60</v>
      </c>
    </row>
    <row r="3" spans="1:18" ht="14.4" x14ac:dyDescent="0.3">
      <c r="A3" s="9" t="s">
        <v>61</v>
      </c>
      <c r="B3" s="10">
        <v>0.01</v>
      </c>
      <c r="C3" s="10"/>
      <c r="D3" s="10"/>
      <c r="E3" s="11"/>
    </row>
    <row r="4" spans="1:18" ht="14.4" x14ac:dyDescent="0.3">
      <c r="A4" s="12" t="s">
        <v>17</v>
      </c>
      <c r="B4" s="13">
        <v>101000</v>
      </c>
      <c r="C4" s="13">
        <v>118370</v>
      </c>
      <c r="D4" s="13">
        <v>139750</v>
      </c>
      <c r="E4" s="14">
        <f>SUM(B4:D4)</f>
        <v>359120</v>
      </c>
    </row>
    <row r="5" spans="1:18" ht="14.4" x14ac:dyDescent="0.3">
      <c r="A5" s="12" t="s">
        <v>62</v>
      </c>
      <c r="B5" s="15">
        <v>18700</v>
      </c>
      <c r="C5" s="15">
        <v>20970</v>
      </c>
      <c r="D5" s="15">
        <v>22240</v>
      </c>
      <c r="E5" s="16">
        <f>SUM(B5:D5)</f>
        <v>61910</v>
      </c>
    </row>
    <row r="6" spans="1:18" ht="15" thickBot="1" x14ac:dyDescent="0.35">
      <c r="A6" s="17" t="s">
        <v>61</v>
      </c>
      <c r="B6" s="18">
        <f>SUM(B4:B5)</f>
        <v>119700</v>
      </c>
      <c r="C6" s="18">
        <f>SUM(C4:C5)</f>
        <v>139340</v>
      </c>
      <c r="D6" s="18">
        <f>SUM(D4:D5)</f>
        <v>161990</v>
      </c>
      <c r="E6" s="19">
        <f>SUM(E4:E5)</f>
        <v>421030</v>
      </c>
    </row>
    <row r="7" spans="1:18" ht="14.4" x14ac:dyDescent="0.3">
      <c r="A7" s="20"/>
      <c r="B7" s="21"/>
      <c r="C7" s="21"/>
      <c r="D7" s="21"/>
      <c r="E7" s="22"/>
    </row>
    <row r="8" spans="1:18" ht="14.4" x14ac:dyDescent="0.3">
      <c r="A8" s="9" t="s">
        <v>63</v>
      </c>
      <c r="B8" s="13"/>
      <c r="C8" s="13"/>
      <c r="D8" s="13"/>
      <c r="E8" s="23"/>
    </row>
    <row r="9" spans="1:18" ht="14.4" x14ac:dyDescent="0.3">
      <c r="A9" s="12" t="s">
        <v>64</v>
      </c>
      <c r="B9" s="13">
        <v>76500</v>
      </c>
      <c r="C9" s="13">
        <v>77270</v>
      </c>
      <c r="D9" s="13">
        <v>78040</v>
      </c>
      <c r="E9" s="14">
        <f>SUM(B9:D9)</f>
        <v>231810</v>
      </c>
    </row>
    <row r="10" spans="1:18" ht="14.4" x14ac:dyDescent="0.3">
      <c r="A10" s="12" t="s">
        <v>65</v>
      </c>
      <c r="B10" s="15">
        <v>2300</v>
      </c>
      <c r="C10" s="15">
        <v>2510</v>
      </c>
      <c r="D10" s="15">
        <v>2820</v>
      </c>
      <c r="E10" s="24">
        <f>SUM(B10:D10)</f>
        <v>7630</v>
      </c>
    </row>
    <row r="11" spans="1:18" ht="14.4" x14ac:dyDescent="0.3">
      <c r="A11" s="12" t="s">
        <v>66</v>
      </c>
      <c r="B11" s="25">
        <v>2000</v>
      </c>
      <c r="C11" s="15">
        <v>510</v>
      </c>
      <c r="D11" s="15">
        <v>850</v>
      </c>
      <c r="E11" s="16">
        <f>SUM(B11:D11)</f>
        <v>3360</v>
      </c>
    </row>
    <row r="12" spans="1:18" ht="15" thickBot="1" x14ac:dyDescent="0.35">
      <c r="A12" s="17" t="s">
        <v>67</v>
      </c>
      <c r="B12" s="18">
        <f>SUM(B9:B11)</f>
        <v>80800</v>
      </c>
      <c r="C12" s="18">
        <f>SUM(C9:C11)</f>
        <v>80290</v>
      </c>
      <c r="D12" s="18">
        <f>SUM(D9:D11)</f>
        <v>81710</v>
      </c>
      <c r="E12" s="19">
        <f>SUM(E9:E11)</f>
        <v>242800</v>
      </c>
    </row>
    <row r="13" spans="1:18" ht="15" thickBot="1" x14ac:dyDescent="0.35">
      <c r="A13" s="26" t="s">
        <v>68</v>
      </c>
      <c r="B13" s="27">
        <f>B6-B12</f>
        <v>38900</v>
      </c>
      <c r="C13" s="27">
        <f>C6-C12</f>
        <v>59050</v>
      </c>
      <c r="D13" s="27">
        <f>D6-D12</f>
        <v>80280</v>
      </c>
      <c r="E13" s="28">
        <f>E6-E12</f>
        <v>178230</v>
      </c>
    </row>
    <row r="14" spans="1:18" ht="15" thickTop="1" x14ac:dyDescent="0.3">
      <c r="A14" s="29"/>
      <c r="B14" s="13"/>
      <c r="C14" s="13"/>
      <c r="D14" s="13"/>
      <c r="E14" s="30"/>
    </row>
    <row r="15" spans="1:18" ht="14.4" x14ac:dyDescent="0.3">
      <c r="A15" s="9" t="s">
        <v>18</v>
      </c>
      <c r="B15" s="13"/>
      <c r="C15" s="13"/>
      <c r="D15" s="13"/>
      <c r="E15" s="23"/>
    </row>
    <row r="16" spans="1:18" ht="14.4" x14ac:dyDescent="0.3">
      <c r="A16" s="31" t="s">
        <v>69</v>
      </c>
      <c r="B16" s="32">
        <v>18400</v>
      </c>
      <c r="C16" s="13">
        <v>18580</v>
      </c>
      <c r="D16" s="13">
        <v>18770</v>
      </c>
      <c r="E16" s="14">
        <f t="shared" ref="E16:E31" si="0">SUM(B16:D16)</f>
        <v>55750</v>
      </c>
    </row>
    <row r="17" spans="1:5" ht="14.4" x14ac:dyDescent="0.3">
      <c r="A17" s="31" t="s">
        <v>70</v>
      </c>
      <c r="B17" s="25">
        <v>175</v>
      </c>
      <c r="C17" s="15">
        <v>180</v>
      </c>
      <c r="D17" s="15">
        <v>180</v>
      </c>
      <c r="E17" s="24">
        <f t="shared" si="0"/>
        <v>535</v>
      </c>
    </row>
    <row r="18" spans="1:5" ht="14.4" x14ac:dyDescent="0.3">
      <c r="A18" s="31" t="s">
        <v>71</v>
      </c>
      <c r="B18" s="25">
        <v>200</v>
      </c>
      <c r="C18" s="15">
        <v>200</v>
      </c>
      <c r="D18" s="15">
        <v>200</v>
      </c>
      <c r="E18" s="24">
        <f t="shared" si="0"/>
        <v>600</v>
      </c>
    </row>
    <row r="19" spans="1:5" ht="14.4" x14ac:dyDescent="0.3">
      <c r="A19" s="31" t="s">
        <v>72</v>
      </c>
      <c r="B19" s="25">
        <v>162</v>
      </c>
      <c r="C19" s="15">
        <v>160</v>
      </c>
      <c r="D19" s="15">
        <v>160</v>
      </c>
      <c r="E19" s="24">
        <f t="shared" si="0"/>
        <v>482</v>
      </c>
    </row>
    <row r="20" spans="1:5" ht="14.4" x14ac:dyDescent="0.3">
      <c r="A20" s="31" t="s">
        <v>73</v>
      </c>
      <c r="B20" s="25">
        <v>200</v>
      </c>
      <c r="C20" s="15">
        <v>200</v>
      </c>
      <c r="D20" s="15">
        <v>200</v>
      </c>
      <c r="E20" s="24">
        <f t="shared" si="0"/>
        <v>600</v>
      </c>
    </row>
    <row r="21" spans="1:5" ht="14.4" x14ac:dyDescent="0.3">
      <c r="A21" s="31" t="s">
        <v>74</v>
      </c>
      <c r="B21" s="25">
        <v>3800</v>
      </c>
      <c r="C21" s="15">
        <v>3840</v>
      </c>
      <c r="D21" s="15">
        <v>3880</v>
      </c>
      <c r="E21" s="24">
        <f t="shared" si="0"/>
        <v>11520</v>
      </c>
    </row>
    <row r="22" spans="1:5" ht="14.4" x14ac:dyDescent="0.3">
      <c r="A22" s="31" t="s">
        <v>75</v>
      </c>
      <c r="B22" s="25">
        <v>300</v>
      </c>
      <c r="C22" s="15">
        <v>300</v>
      </c>
      <c r="D22" s="15">
        <v>300</v>
      </c>
      <c r="E22" s="24">
        <f t="shared" si="0"/>
        <v>900</v>
      </c>
    </row>
    <row r="23" spans="1:5" ht="14.4" x14ac:dyDescent="0.3">
      <c r="A23" s="31" t="s">
        <v>76</v>
      </c>
      <c r="B23" s="25">
        <v>700</v>
      </c>
      <c r="C23" s="15">
        <v>710</v>
      </c>
      <c r="D23" s="15">
        <v>720</v>
      </c>
      <c r="E23" s="24">
        <f t="shared" si="0"/>
        <v>2130</v>
      </c>
    </row>
    <row r="24" spans="1:5" ht="14.4" x14ac:dyDescent="0.3">
      <c r="A24" s="31" t="s">
        <v>77</v>
      </c>
      <c r="B24" s="25">
        <v>2300</v>
      </c>
      <c r="C24" s="15">
        <v>2320</v>
      </c>
      <c r="D24" s="15">
        <v>2340</v>
      </c>
      <c r="E24" s="24">
        <f t="shared" si="0"/>
        <v>6960</v>
      </c>
    </row>
    <row r="25" spans="1:5" ht="14.4" x14ac:dyDescent="0.3">
      <c r="A25" s="31" t="s">
        <v>78</v>
      </c>
      <c r="B25" s="25">
        <v>21600</v>
      </c>
      <c r="C25" s="15">
        <v>21820</v>
      </c>
      <c r="D25" s="15">
        <v>22040</v>
      </c>
      <c r="E25" s="24">
        <f t="shared" si="0"/>
        <v>65460</v>
      </c>
    </row>
    <row r="26" spans="1:5" ht="14.4" x14ac:dyDescent="0.3">
      <c r="A26" s="31" t="s">
        <v>79</v>
      </c>
      <c r="B26" s="25">
        <v>1100</v>
      </c>
      <c r="C26" s="15">
        <v>1110</v>
      </c>
      <c r="D26" s="15">
        <v>1120</v>
      </c>
      <c r="E26" s="24">
        <f t="shared" si="0"/>
        <v>3330</v>
      </c>
    </row>
    <row r="27" spans="1:5" ht="14.4" x14ac:dyDescent="0.3">
      <c r="A27" s="31" t="s">
        <v>80</v>
      </c>
      <c r="B27" s="25">
        <v>1300</v>
      </c>
      <c r="C27" s="15">
        <v>1310</v>
      </c>
      <c r="D27" s="15">
        <v>1320</v>
      </c>
      <c r="E27" s="24">
        <f t="shared" si="0"/>
        <v>3930</v>
      </c>
    </row>
    <row r="28" spans="1:5" ht="14.4" x14ac:dyDescent="0.3">
      <c r="A28" s="31" t="s">
        <v>81</v>
      </c>
      <c r="B28" s="25">
        <v>500</v>
      </c>
      <c r="C28" s="15">
        <v>510</v>
      </c>
      <c r="D28" s="15">
        <v>520</v>
      </c>
      <c r="E28" s="24">
        <f t="shared" si="0"/>
        <v>1530</v>
      </c>
    </row>
    <row r="29" spans="1:5" ht="14.4" x14ac:dyDescent="0.3">
      <c r="A29" s="31" t="s">
        <v>82</v>
      </c>
      <c r="B29" s="25">
        <v>900</v>
      </c>
      <c r="C29" s="15">
        <v>910</v>
      </c>
      <c r="D29" s="15">
        <v>920</v>
      </c>
      <c r="E29" s="24">
        <f t="shared" si="0"/>
        <v>2730</v>
      </c>
    </row>
    <row r="30" spans="1:5" ht="14.4" x14ac:dyDescent="0.3">
      <c r="A30" s="31" t="s">
        <v>83</v>
      </c>
      <c r="B30" s="25">
        <v>300</v>
      </c>
      <c r="C30" s="15">
        <v>300</v>
      </c>
      <c r="D30" s="15">
        <v>300</v>
      </c>
      <c r="E30" s="24">
        <f t="shared" si="0"/>
        <v>900</v>
      </c>
    </row>
    <row r="31" spans="1:5" ht="14.4" x14ac:dyDescent="0.3">
      <c r="A31" s="31" t="s">
        <v>84</v>
      </c>
      <c r="B31" s="25">
        <v>165</v>
      </c>
      <c r="C31" s="15">
        <v>170</v>
      </c>
      <c r="D31" s="15">
        <v>170</v>
      </c>
      <c r="E31" s="16">
        <f t="shared" si="0"/>
        <v>505</v>
      </c>
    </row>
    <row r="32" spans="1:5" ht="15" thickBot="1" x14ac:dyDescent="0.35">
      <c r="A32" s="33" t="s">
        <v>85</v>
      </c>
      <c r="B32" s="34">
        <f>SUM(B16:B31)</f>
        <v>52102</v>
      </c>
      <c r="C32" s="34">
        <f>SUM(C16:C31)</f>
        <v>52620</v>
      </c>
      <c r="D32" s="34">
        <f>SUM(D16:D31)</f>
        <v>53140</v>
      </c>
      <c r="E32" s="35">
        <f>SUM(E16:E31)</f>
        <v>157862</v>
      </c>
    </row>
    <row r="33" spans="1:5" ht="15" thickTop="1" x14ac:dyDescent="0.3">
      <c r="A33" s="36"/>
      <c r="B33" s="13"/>
      <c r="C33" s="13"/>
      <c r="D33" s="13"/>
      <c r="E33" s="37"/>
    </row>
    <row r="34" spans="1:5" ht="14.4" x14ac:dyDescent="0.3">
      <c r="A34" s="38" t="s">
        <v>68</v>
      </c>
      <c r="B34" s="39">
        <f>B13-B32</f>
        <v>-13202</v>
      </c>
      <c r="C34" s="39">
        <f>C13-C32</f>
        <v>6430</v>
      </c>
      <c r="D34" s="39">
        <f>D13-D32</f>
        <v>27140</v>
      </c>
      <c r="E34" s="40">
        <f>E13-E32</f>
        <v>20368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P21"/>
  <sheetViews>
    <sheetView zoomScale="115" zoomScaleNormal="115" workbookViewId="0">
      <selection activeCell="M5" sqref="M5"/>
    </sheetView>
  </sheetViews>
  <sheetFormatPr defaultColWidth="9.109375" defaultRowHeight="14.4" x14ac:dyDescent="0.3"/>
  <cols>
    <col min="1" max="1" width="16.109375" style="56" bestFit="1" customWidth="1"/>
    <col min="2" max="7" width="9.5546875" style="56" bestFit="1" customWidth="1"/>
    <col min="8" max="8" width="11.109375" style="56" bestFit="1" customWidth="1"/>
    <col min="9" max="9" width="9.5546875" style="56" bestFit="1" customWidth="1"/>
    <col min="10" max="10" width="9.109375" style="56"/>
    <col min="11" max="11" width="12.6640625" style="56" bestFit="1" customWidth="1"/>
    <col min="12" max="12" width="14.88671875" style="56" customWidth="1"/>
    <col min="13" max="16" width="9.5546875" style="56" bestFit="1" customWidth="1"/>
    <col min="17" max="16384" width="9.109375" style="56"/>
  </cols>
  <sheetData>
    <row r="1" spans="1:16" ht="25.8" x14ac:dyDescent="0.5">
      <c r="A1" s="41" t="s">
        <v>86</v>
      </c>
      <c r="B1" s="41"/>
      <c r="C1" s="41"/>
      <c r="D1" s="41"/>
      <c r="E1" s="41"/>
      <c r="F1" s="41"/>
      <c r="G1" s="41"/>
      <c r="H1" s="41"/>
      <c r="I1" s="41"/>
      <c r="J1" s="97"/>
      <c r="K1" s="98"/>
      <c r="L1" s="124" t="s">
        <v>59</v>
      </c>
      <c r="M1" s="99"/>
      <c r="N1" s="99"/>
      <c r="O1" s="99"/>
      <c r="P1" s="100"/>
    </row>
    <row r="2" spans="1:16" ht="15" thickBot="1" x14ac:dyDescent="0.35">
      <c r="A2" s="66" t="s">
        <v>87</v>
      </c>
      <c r="B2" s="101"/>
      <c r="D2" s="101"/>
      <c r="E2" s="101"/>
      <c r="F2" s="101"/>
      <c r="G2" s="101"/>
      <c r="H2" s="101"/>
      <c r="I2" s="101"/>
      <c r="J2" s="97"/>
      <c r="K2" s="102"/>
      <c r="L2" s="58"/>
      <c r="M2" s="103" t="s">
        <v>9</v>
      </c>
      <c r="N2" s="103" t="s">
        <v>10</v>
      </c>
      <c r="O2" s="103" t="s">
        <v>11</v>
      </c>
      <c r="P2" s="104" t="s">
        <v>60</v>
      </c>
    </row>
    <row r="3" spans="1:16" x14ac:dyDescent="0.3">
      <c r="A3" s="57"/>
      <c r="B3" s="105" t="s">
        <v>9</v>
      </c>
      <c r="C3" s="105" t="s">
        <v>10</v>
      </c>
      <c r="D3" s="105" t="s">
        <v>11</v>
      </c>
      <c r="E3" s="105" t="s">
        <v>12</v>
      </c>
      <c r="F3" s="105" t="s">
        <v>13</v>
      </c>
      <c r="G3" s="105" t="s">
        <v>14</v>
      </c>
      <c r="H3" s="105" t="s">
        <v>15</v>
      </c>
      <c r="I3" s="105" t="s">
        <v>16</v>
      </c>
      <c r="J3" s="97"/>
      <c r="K3" s="98"/>
      <c r="L3" s="106" t="s">
        <v>18</v>
      </c>
      <c r="M3" s="107"/>
      <c r="N3" s="107"/>
      <c r="O3" s="107"/>
      <c r="P3" s="108"/>
    </row>
    <row r="4" spans="1:16" ht="15.75" customHeight="1" x14ac:dyDescent="0.3">
      <c r="A4" s="59" t="s">
        <v>17</v>
      </c>
      <c r="B4" s="109">
        <v>120</v>
      </c>
      <c r="C4" s="109">
        <v>180</v>
      </c>
      <c r="D4" s="109">
        <v>250</v>
      </c>
      <c r="E4" s="109">
        <v>240</v>
      </c>
      <c r="F4" s="109">
        <v>300</v>
      </c>
      <c r="G4" s="109">
        <v>450</v>
      </c>
      <c r="H4" s="109">
        <f>SUM(B4:G4)</f>
        <v>1540</v>
      </c>
      <c r="I4" s="109">
        <f>AVERAGE(B4:G4)</f>
        <v>256.66666666666669</v>
      </c>
      <c r="J4" s="97"/>
      <c r="K4" s="97"/>
      <c r="L4" s="110" t="s">
        <v>69</v>
      </c>
      <c r="M4" s="111">
        <v>18400</v>
      </c>
      <c r="N4" s="107">
        <v>18580</v>
      </c>
      <c r="O4" s="107">
        <v>18770</v>
      </c>
      <c r="P4" s="112">
        <f t="shared" ref="P4:P19" si="0">SUM(M4:O4)</f>
        <v>55750</v>
      </c>
    </row>
    <row r="5" spans="1:16" x14ac:dyDescent="0.3">
      <c r="A5" s="59" t="s">
        <v>18</v>
      </c>
      <c r="B5" s="113">
        <v>100</v>
      </c>
      <c r="C5" s="113">
        <v>130</v>
      </c>
      <c r="D5" s="113">
        <v>120</v>
      </c>
      <c r="E5" s="113">
        <v>220</v>
      </c>
      <c r="F5" s="113">
        <v>260</v>
      </c>
      <c r="G5" s="113">
        <v>350</v>
      </c>
      <c r="H5" s="113">
        <f>SUM(B5:G5)</f>
        <v>1180</v>
      </c>
      <c r="I5" s="113">
        <f>AVERAGE(B5:G5)</f>
        <v>196.66666666666666</v>
      </c>
      <c r="J5" s="97"/>
      <c r="K5" s="97"/>
      <c r="L5" s="110" t="s">
        <v>70</v>
      </c>
      <c r="M5" s="114">
        <v>175</v>
      </c>
      <c r="N5" s="115">
        <v>180</v>
      </c>
      <c r="O5" s="115">
        <v>180</v>
      </c>
      <c r="P5" s="116">
        <f t="shared" si="0"/>
        <v>535</v>
      </c>
    </row>
    <row r="6" spans="1:16" x14ac:dyDescent="0.3">
      <c r="A6" s="59" t="s">
        <v>19</v>
      </c>
      <c r="B6" s="113">
        <f t="shared" ref="B6:G6" si="1">B4-B5</f>
        <v>20</v>
      </c>
      <c r="C6" s="113">
        <f t="shared" si="1"/>
        <v>50</v>
      </c>
      <c r="D6" s="113">
        <f t="shared" si="1"/>
        <v>130</v>
      </c>
      <c r="E6" s="113">
        <f t="shared" si="1"/>
        <v>20</v>
      </c>
      <c r="F6" s="113">
        <f t="shared" si="1"/>
        <v>40</v>
      </c>
      <c r="G6" s="113">
        <f t="shared" si="1"/>
        <v>100</v>
      </c>
      <c r="H6" s="113">
        <f>SUM(B6:G6)</f>
        <v>360</v>
      </c>
      <c r="I6" s="113">
        <f>AVERAGE(B6:G6)</f>
        <v>60</v>
      </c>
      <c r="J6" s="97"/>
      <c r="K6" s="97"/>
      <c r="L6" s="110" t="s">
        <v>71</v>
      </c>
      <c r="M6" s="114">
        <v>200</v>
      </c>
      <c r="N6" s="115">
        <v>200</v>
      </c>
      <c r="O6" s="115">
        <v>200</v>
      </c>
      <c r="P6" s="116">
        <f t="shared" si="0"/>
        <v>600</v>
      </c>
    </row>
    <row r="7" spans="1:16" x14ac:dyDescent="0.3">
      <c r="A7" s="59" t="s">
        <v>20</v>
      </c>
      <c r="B7" s="113">
        <f>B6</f>
        <v>20</v>
      </c>
      <c r="C7" s="113">
        <f>C6+B7</f>
        <v>70</v>
      </c>
      <c r="D7" s="113">
        <f>D6+C7</f>
        <v>200</v>
      </c>
      <c r="E7" s="113">
        <f>E6+D7</f>
        <v>220</v>
      </c>
      <c r="F7" s="113">
        <f>F6+E7</f>
        <v>260</v>
      </c>
      <c r="G7" s="113">
        <f>G6+F7</f>
        <v>360</v>
      </c>
      <c r="H7" s="113"/>
      <c r="I7" s="113"/>
      <c r="J7" s="97"/>
      <c r="K7" s="97"/>
      <c r="L7" s="110" t="s">
        <v>72</v>
      </c>
      <c r="M7" s="114">
        <v>162</v>
      </c>
      <c r="N7" s="115">
        <v>160</v>
      </c>
      <c r="O7" s="115">
        <v>160</v>
      </c>
      <c r="P7" s="116">
        <f t="shared" si="0"/>
        <v>482</v>
      </c>
    </row>
    <row r="8" spans="1:16" x14ac:dyDescent="0.3">
      <c r="A8" s="59" t="s">
        <v>21</v>
      </c>
      <c r="B8" s="117"/>
      <c r="C8" s="117"/>
      <c r="D8" s="117"/>
      <c r="E8" s="117"/>
      <c r="F8" s="117"/>
      <c r="G8" s="117"/>
      <c r="H8" s="99"/>
      <c r="I8" s="99"/>
      <c r="J8" s="97"/>
      <c r="K8" s="97"/>
      <c r="L8" s="110" t="s">
        <v>73</v>
      </c>
      <c r="M8" s="114">
        <v>200</v>
      </c>
      <c r="N8" s="115">
        <v>200</v>
      </c>
      <c r="O8" s="115">
        <v>200</v>
      </c>
      <c r="P8" s="116">
        <f t="shared" si="0"/>
        <v>600</v>
      </c>
    </row>
    <row r="9" spans="1:16" x14ac:dyDescent="0.3">
      <c r="A9" s="63" t="s">
        <v>22</v>
      </c>
      <c r="B9" s="97"/>
      <c r="C9" s="118">
        <f t="shared" ref="C9:G10" si="2">(C4-B4)/B4</f>
        <v>0.5</v>
      </c>
      <c r="D9" s="118">
        <f t="shared" si="2"/>
        <v>0.3888888888888889</v>
      </c>
      <c r="E9" s="118">
        <f t="shared" si="2"/>
        <v>-0.04</v>
      </c>
      <c r="F9" s="118">
        <f t="shared" si="2"/>
        <v>0.25</v>
      </c>
      <c r="G9" s="118">
        <f t="shared" si="2"/>
        <v>0.5</v>
      </c>
      <c r="H9" s="118">
        <f>(G4-B4)/B4</f>
        <v>2.75</v>
      </c>
      <c r="I9" s="119">
        <f>(G4/B4)^(1/5)-1</f>
        <v>0.30258554234867607</v>
      </c>
      <c r="J9" s="97"/>
      <c r="K9" s="97"/>
      <c r="L9" s="110" t="s">
        <v>74</v>
      </c>
      <c r="M9" s="114">
        <v>3800</v>
      </c>
      <c r="N9" s="115">
        <v>3840</v>
      </c>
      <c r="O9" s="115">
        <v>3880</v>
      </c>
      <c r="P9" s="116">
        <f t="shared" si="0"/>
        <v>11520</v>
      </c>
    </row>
    <row r="10" spans="1:16" x14ac:dyDescent="0.3">
      <c r="A10" s="63" t="s">
        <v>24</v>
      </c>
      <c r="B10" s="97"/>
      <c r="C10" s="118">
        <f t="shared" si="2"/>
        <v>0.3</v>
      </c>
      <c r="D10" s="118">
        <f t="shared" si="2"/>
        <v>-7.6923076923076927E-2</v>
      </c>
      <c r="E10" s="118">
        <f t="shared" si="2"/>
        <v>0.83333333333333337</v>
      </c>
      <c r="F10" s="118">
        <f t="shared" si="2"/>
        <v>0.18181818181818182</v>
      </c>
      <c r="G10" s="118">
        <f t="shared" si="2"/>
        <v>0.34615384615384615</v>
      </c>
      <c r="H10" s="118">
        <f>(G5-B5)/B5</f>
        <v>2.5</v>
      </c>
      <c r="I10" s="119">
        <f>(G5/B5)^(1/5)-1</f>
        <v>0.28473515712343933</v>
      </c>
      <c r="J10" s="97"/>
      <c r="K10" s="97"/>
      <c r="L10" s="110" t="s">
        <v>75</v>
      </c>
      <c r="M10" s="114">
        <v>300</v>
      </c>
      <c r="N10" s="115">
        <v>300</v>
      </c>
      <c r="O10" s="115">
        <v>300</v>
      </c>
      <c r="P10" s="116">
        <f t="shared" si="0"/>
        <v>900</v>
      </c>
    </row>
    <row r="11" spans="1:16" x14ac:dyDescent="0.3">
      <c r="A11" s="63" t="s">
        <v>23</v>
      </c>
      <c r="B11" s="97"/>
      <c r="C11" s="118">
        <f>(C6-B6)/B6</f>
        <v>1.5</v>
      </c>
      <c r="D11" s="118">
        <f>(D6-C6)/C6</f>
        <v>1.6</v>
      </c>
      <c r="E11" s="118">
        <f>(E6-D6)/D6</f>
        <v>-0.84615384615384615</v>
      </c>
      <c r="F11" s="118">
        <f>(F6-E6)/E6</f>
        <v>1</v>
      </c>
      <c r="G11" s="118">
        <f>(G6-F6)/F6</f>
        <v>1.5</v>
      </c>
      <c r="H11" s="118">
        <f>(G6-B6)/B6</f>
        <v>4</v>
      </c>
      <c r="I11" s="119">
        <f>(G6/B6)^(1/5)-1</f>
        <v>0.3797296614612149</v>
      </c>
      <c r="J11" s="97"/>
      <c r="K11" s="97"/>
      <c r="L11" s="110" t="s">
        <v>76</v>
      </c>
      <c r="M11" s="114">
        <v>700</v>
      </c>
      <c r="N11" s="115">
        <v>710</v>
      </c>
      <c r="O11" s="115">
        <v>720</v>
      </c>
      <c r="P11" s="116">
        <f t="shared" si="0"/>
        <v>2130</v>
      </c>
    </row>
    <row r="12" spans="1:16" x14ac:dyDescent="0.3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110" t="s">
        <v>77</v>
      </c>
      <c r="M12" s="114">
        <v>2300</v>
      </c>
      <c r="N12" s="115">
        <v>2320</v>
      </c>
      <c r="O12" s="115">
        <v>2340</v>
      </c>
      <c r="P12" s="116">
        <f t="shared" si="0"/>
        <v>6960</v>
      </c>
    </row>
    <row r="13" spans="1:16" x14ac:dyDescent="0.3">
      <c r="A13" s="63" t="s">
        <v>88</v>
      </c>
      <c r="B13" s="120">
        <f t="shared" ref="B13:H13" si="3">B4/B5</f>
        <v>1.2</v>
      </c>
      <c r="C13" s="120">
        <f t="shared" si="3"/>
        <v>1.3846153846153846</v>
      </c>
      <c r="D13" s="120">
        <f t="shared" si="3"/>
        <v>2.0833333333333335</v>
      </c>
      <c r="E13" s="120">
        <f t="shared" si="3"/>
        <v>1.0909090909090908</v>
      </c>
      <c r="F13" s="120">
        <f t="shared" si="3"/>
        <v>1.1538461538461537</v>
      </c>
      <c r="G13" s="120">
        <f t="shared" si="3"/>
        <v>1.2857142857142858</v>
      </c>
      <c r="H13" s="120">
        <f t="shared" si="3"/>
        <v>1.3050847457627119</v>
      </c>
      <c r="I13" s="97"/>
      <c r="J13" s="97"/>
      <c r="K13" s="97"/>
      <c r="L13" s="110" t="s">
        <v>78</v>
      </c>
      <c r="M13" s="114">
        <v>21600</v>
      </c>
      <c r="N13" s="115">
        <v>21820</v>
      </c>
      <c r="O13" s="115">
        <v>22040</v>
      </c>
      <c r="P13" s="116">
        <f t="shared" si="0"/>
        <v>65460</v>
      </c>
    </row>
    <row r="14" spans="1:16" x14ac:dyDescent="0.3">
      <c r="A14" s="63" t="s">
        <v>89</v>
      </c>
      <c r="B14" s="120">
        <f t="shared" ref="B14:H14" si="4">B4/B6</f>
        <v>6</v>
      </c>
      <c r="C14" s="120">
        <f t="shared" si="4"/>
        <v>3.6</v>
      </c>
      <c r="D14" s="120">
        <f t="shared" si="4"/>
        <v>1.9230769230769231</v>
      </c>
      <c r="E14" s="120">
        <f t="shared" si="4"/>
        <v>12</v>
      </c>
      <c r="F14" s="120">
        <f t="shared" si="4"/>
        <v>7.5</v>
      </c>
      <c r="G14" s="120">
        <f t="shared" si="4"/>
        <v>4.5</v>
      </c>
      <c r="H14" s="120">
        <f t="shared" si="4"/>
        <v>4.2777777777777777</v>
      </c>
      <c r="I14" s="97"/>
      <c r="J14" s="97"/>
      <c r="K14" s="97"/>
      <c r="L14" s="110" t="s">
        <v>79</v>
      </c>
      <c r="M14" s="114">
        <v>1100</v>
      </c>
      <c r="N14" s="115">
        <v>1110</v>
      </c>
      <c r="O14" s="115">
        <v>1120</v>
      </c>
      <c r="P14" s="116">
        <f t="shared" si="0"/>
        <v>3330</v>
      </c>
    </row>
    <row r="15" spans="1:16" x14ac:dyDescent="0.3">
      <c r="A15" s="63" t="s">
        <v>90</v>
      </c>
      <c r="B15" s="120">
        <f t="shared" ref="B15:H15" si="5">B5/B6</f>
        <v>5</v>
      </c>
      <c r="C15" s="120">
        <f t="shared" si="5"/>
        <v>2.6</v>
      </c>
      <c r="D15" s="120">
        <f t="shared" si="5"/>
        <v>0.92307692307692313</v>
      </c>
      <c r="E15" s="120">
        <f t="shared" si="5"/>
        <v>11</v>
      </c>
      <c r="F15" s="120">
        <f t="shared" si="5"/>
        <v>6.5</v>
      </c>
      <c r="G15" s="120">
        <f t="shared" si="5"/>
        <v>3.5</v>
      </c>
      <c r="H15" s="120">
        <f t="shared" si="5"/>
        <v>3.2777777777777777</v>
      </c>
      <c r="I15" s="97"/>
      <c r="J15" s="97"/>
      <c r="K15" s="97"/>
      <c r="L15" s="110" t="s">
        <v>80</v>
      </c>
      <c r="M15" s="114">
        <v>1300</v>
      </c>
      <c r="N15" s="115">
        <v>1310</v>
      </c>
      <c r="O15" s="115">
        <v>1320</v>
      </c>
      <c r="P15" s="116">
        <f t="shared" si="0"/>
        <v>3930</v>
      </c>
    </row>
    <row r="16" spans="1:16" x14ac:dyDescent="0.3">
      <c r="K16" s="97"/>
      <c r="L16" s="110" t="s">
        <v>81</v>
      </c>
      <c r="M16" s="114">
        <v>500</v>
      </c>
      <c r="N16" s="115">
        <v>510</v>
      </c>
      <c r="O16" s="115">
        <v>520</v>
      </c>
      <c r="P16" s="116">
        <f t="shared" si="0"/>
        <v>1530</v>
      </c>
    </row>
    <row r="17" spans="11:16" x14ac:dyDescent="0.3">
      <c r="K17" s="97"/>
      <c r="L17" s="110" t="s">
        <v>82</v>
      </c>
      <c r="M17" s="114">
        <v>900</v>
      </c>
      <c r="N17" s="115">
        <v>910</v>
      </c>
      <c r="O17" s="115">
        <v>920</v>
      </c>
      <c r="P17" s="116">
        <f t="shared" si="0"/>
        <v>2730</v>
      </c>
    </row>
    <row r="18" spans="11:16" x14ac:dyDescent="0.3">
      <c r="K18" s="97"/>
      <c r="L18" s="110" t="s">
        <v>83</v>
      </c>
      <c r="M18" s="114">
        <v>300</v>
      </c>
      <c r="N18" s="115">
        <v>300</v>
      </c>
      <c r="O18" s="115">
        <v>300</v>
      </c>
      <c r="P18" s="116">
        <f t="shared" si="0"/>
        <v>900</v>
      </c>
    </row>
    <row r="19" spans="11:16" x14ac:dyDescent="0.3">
      <c r="K19" s="97"/>
      <c r="L19" s="110" t="s">
        <v>84</v>
      </c>
      <c r="M19" s="114">
        <v>165</v>
      </c>
      <c r="N19" s="115">
        <v>170</v>
      </c>
      <c r="O19" s="115">
        <v>170</v>
      </c>
      <c r="P19" s="121">
        <f t="shared" si="0"/>
        <v>505</v>
      </c>
    </row>
    <row r="20" spans="11:16" ht="15" thickBot="1" x14ac:dyDescent="0.35">
      <c r="L20" s="106" t="s">
        <v>85</v>
      </c>
      <c r="M20" s="122">
        <f t="shared" ref="M20:P20" si="6">SUM(M4:M19)</f>
        <v>52102</v>
      </c>
      <c r="N20" s="122">
        <f t="shared" si="6"/>
        <v>52620</v>
      </c>
      <c r="O20" s="122">
        <f t="shared" si="6"/>
        <v>53140</v>
      </c>
      <c r="P20" s="123">
        <f t="shared" si="6"/>
        <v>157862</v>
      </c>
    </row>
    <row r="21" spans="11:16" ht="15" thickTop="1" x14ac:dyDescent="0.3"/>
  </sheetData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autoPageBreaks="0"/>
  </sheetPr>
  <dimension ref="A1:G101"/>
  <sheetViews>
    <sheetView zoomScale="145" zoomScaleNormal="145" zoomScaleSheetLayoutView="100" workbookViewId="0"/>
  </sheetViews>
  <sheetFormatPr defaultColWidth="19.88671875" defaultRowHeight="14.4" x14ac:dyDescent="0.3"/>
  <cols>
    <col min="1" max="1" width="19.6640625" style="47" bestFit="1" customWidth="1"/>
    <col min="2" max="2" width="11.88671875" style="54" bestFit="1" customWidth="1"/>
    <col min="3" max="3" width="11.109375" style="126" bestFit="1" customWidth="1"/>
    <col min="4" max="4" width="7.109375" style="55" bestFit="1" customWidth="1"/>
    <col min="5" max="5" width="18.44140625" style="50" bestFit="1" customWidth="1"/>
    <col min="6" max="6" width="17" style="46" bestFit="1" customWidth="1"/>
    <col min="7" max="7" width="9.109375" style="46" bestFit="1" customWidth="1"/>
    <col min="8" max="16384" width="19.88671875" style="46"/>
  </cols>
  <sheetData>
    <row r="1" spans="1:7" x14ac:dyDescent="0.3">
      <c r="A1" s="42" t="s">
        <v>91</v>
      </c>
      <c r="B1" s="43" t="s">
        <v>92</v>
      </c>
      <c r="C1" s="125" t="s">
        <v>93</v>
      </c>
      <c r="D1" s="44" t="s">
        <v>94</v>
      </c>
      <c r="E1" s="45" t="s">
        <v>195</v>
      </c>
      <c r="F1" s="45" t="s">
        <v>196</v>
      </c>
    </row>
    <row r="2" spans="1:7" x14ac:dyDescent="0.3">
      <c r="A2" s="47" t="s">
        <v>95</v>
      </c>
      <c r="B2" s="48">
        <v>102159909</v>
      </c>
      <c r="C2" s="126">
        <v>41627</v>
      </c>
      <c r="D2" s="49">
        <f t="shared" ref="D2:D65" ca="1" si="0">DATEDIF(C2,TODAY(),"Y")</f>
        <v>5</v>
      </c>
      <c r="E2" s="50">
        <v>315000</v>
      </c>
      <c r="F2" s="51">
        <v>0.12</v>
      </c>
      <c r="G2" s="127"/>
    </row>
    <row r="3" spans="1:7" x14ac:dyDescent="0.3">
      <c r="A3" s="47" t="s">
        <v>96</v>
      </c>
      <c r="B3" s="48">
        <v>106966222</v>
      </c>
      <c r="C3" s="126">
        <v>35963</v>
      </c>
      <c r="D3" s="49">
        <f t="shared" ca="1" si="0"/>
        <v>21</v>
      </c>
      <c r="E3" s="50">
        <v>180000</v>
      </c>
      <c r="F3" s="51">
        <v>7.0000000000000007E-2</v>
      </c>
      <c r="G3" s="127"/>
    </row>
    <row r="4" spans="1:7" x14ac:dyDescent="0.3">
      <c r="A4" s="47" t="s">
        <v>97</v>
      </c>
      <c r="B4" s="48">
        <v>113377726</v>
      </c>
      <c r="C4" s="126">
        <v>37883</v>
      </c>
      <c r="D4" s="49">
        <f t="shared" ca="1" si="0"/>
        <v>15</v>
      </c>
      <c r="E4" s="50">
        <v>295000</v>
      </c>
      <c r="F4" s="51">
        <v>0.11</v>
      </c>
      <c r="G4" s="127"/>
    </row>
    <row r="5" spans="1:7" x14ac:dyDescent="0.3">
      <c r="A5" s="47" t="s">
        <v>98</v>
      </c>
      <c r="B5" s="48">
        <v>120361975</v>
      </c>
      <c r="C5" s="126">
        <v>38442</v>
      </c>
      <c r="D5" s="49">
        <f t="shared" ca="1" si="0"/>
        <v>14</v>
      </c>
      <c r="E5" s="50">
        <v>115000</v>
      </c>
      <c r="F5" s="51">
        <v>0.05</v>
      </c>
      <c r="G5" s="127"/>
    </row>
    <row r="6" spans="1:7" x14ac:dyDescent="0.3">
      <c r="A6" s="47" t="s">
        <v>99</v>
      </c>
      <c r="B6" s="48">
        <v>132016163</v>
      </c>
      <c r="C6" s="126">
        <v>36983</v>
      </c>
      <c r="D6" s="49">
        <f t="shared" ca="1" si="0"/>
        <v>18</v>
      </c>
      <c r="E6" s="50">
        <v>170000</v>
      </c>
      <c r="F6" s="51">
        <v>7.0000000000000007E-2</v>
      </c>
      <c r="G6" s="127"/>
    </row>
    <row r="7" spans="1:7" x14ac:dyDescent="0.3">
      <c r="A7" s="47" t="s">
        <v>100</v>
      </c>
      <c r="B7" s="48">
        <v>134557291</v>
      </c>
      <c r="C7" s="126">
        <v>37336</v>
      </c>
      <c r="D7" s="49">
        <f t="shared" ca="1" si="0"/>
        <v>17</v>
      </c>
      <c r="E7" s="50">
        <v>185000</v>
      </c>
      <c r="F7" s="51">
        <v>7.0000000000000007E-2</v>
      </c>
      <c r="G7" s="127"/>
    </row>
    <row r="8" spans="1:7" x14ac:dyDescent="0.3">
      <c r="A8" s="47" t="s">
        <v>101</v>
      </c>
      <c r="B8" s="48">
        <v>136620388</v>
      </c>
      <c r="C8" s="126">
        <v>36248</v>
      </c>
      <c r="D8" s="49">
        <f t="shared" ca="1" si="0"/>
        <v>20</v>
      </c>
      <c r="E8" s="50">
        <v>140000</v>
      </c>
      <c r="F8" s="51">
        <v>0.06</v>
      </c>
      <c r="G8" s="127"/>
    </row>
    <row r="9" spans="1:7" x14ac:dyDescent="0.3">
      <c r="A9" s="47" t="s">
        <v>102</v>
      </c>
      <c r="B9" s="48">
        <v>147261161</v>
      </c>
      <c r="C9" s="126">
        <v>40609</v>
      </c>
      <c r="D9" s="49">
        <f t="shared" ca="1" si="0"/>
        <v>8</v>
      </c>
      <c r="E9" s="50">
        <v>225000</v>
      </c>
      <c r="F9" s="51">
        <v>0.08</v>
      </c>
      <c r="G9" s="127"/>
    </row>
    <row r="10" spans="1:7" x14ac:dyDescent="0.3">
      <c r="A10" s="47" t="s">
        <v>103</v>
      </c>
      <c r="B10" s="48">
        <v>159415552</v>
      </c>
      <c r="C10" s="126">
        <v>38780</v>
      </c>
      <c r="D10" s="49">
        <f t="shared" ca="1" si="0"/>
        <v>13</v>
      </c>
      <c r="E10" s="50">
        <v>165000</v>
      </c>
      <c r="F10" s="51">
        <v>0.06</v>
      </c>
      <c r="G10" s="127"/>
    </row>
    <row r="11" spans="1:7" x14ac:dyDescent="0.3">
      <c r="A11" s="47" t="s">
        <v>104</v>
      </c>
      <c r="B11" s="48">
        <v>160662505</v>
      </c>
      <c r="C11" s="126">
        <v>37166</v>
      </c>
      <c r="D11" s="49">
        <f t="shared" ca="1" si="0"/>
        <v>17</v>
      </c>
      <c r="E11" s="50">
        <v>185000</v>
      </c>
      <c r="F11" s="51">
        <v>7.0000000000000007E-2</v>
      </c>
      <c r="G11" s="127"/>
    </row>
    <row r="12" spans="1:7" x14ac:dyDescent="0.3">
      <c r="A12" s="47" t="s">
        <v>105</v>
      </c>
      <c r="B12" s="48">
        <v>165917010</v>
      </c>
      <c r="C12" s="126">
        <v>38601</v>
      </c>
      <c r="D12" s="49">
        <f t="shared" ca="1" si="0"/>
        <v>13</v>
      </c>
      <c r="E12" s="50">
        <v>235000</v>
      </c>
      <c r="F12" s="51">
        <v>0.08</v>
      </c>
      <c r="G12" s="127"/>
    </row>
    <row r="13" spans="1:7" x14ac:dyDescent="0.3">
      <c r="A13" s="47" t="s">
        <v>106</v>
      </c>
      <c r="B13" s="48">
        <v>171868795</v>
      </c>
      <c r="C13" s="126">
        <v>38414</v>
      </c>
      <c r="D13" s="49">
        <f t="shared" ca="1" si="0"/>
        <v>14</v>
      </c>
      <c r="E13" s="50">
        <v>145000</v>
      </c>
      <c r="F13" s="51">
        <v>0.06</v>
      </c>
      <c r="G13" s="127"/>
    </row>
    <row r="14" spans="1:7" x14ac:dyDescent="0.3">
      <c r="A14" s="47" t="s">
        <v>107</v>
      </c>
      <c r="B14" s="48">
        <v>177324163</v>
      </c>
      <c r="C14" s="126">
        <v>38400</v>
      </c>
      <c r="D14" s="49">
        <f t="shared" ca="1" si="0"/>
        <v>14</v>
      </c>
      <c r="E14" s="50">
        <v>260000</v>
      </c>
      <c r="F14" s="51">
        <v>0.1</v>
      </c>
      <c r="G14" s="127"/>
    </row>
    <row r="15" spans="1:7" x14ac:dyDescent="0.3">
      <c r="A15" s="47" t="s">
        <v>108</v>
      </c>
      <c r="B15" s="48">
        <v>180095803</v>
      </c>
      <c r="C15" s="126">
        <v>38725</v>
      </c>
      <c r="D15" s="49">
        <f t="shared" ca="1" si="0"/>
        <v>13</v>
      </c>
      <c r="E15" s="50">
        <v>135000</v>
      </c>
      <c r="F15" s="51">
        <v>0.06</v>
      </c>
      <c r="G15" s="127"/>
    </row>
    <row r="16" spans="1:7" x14ac:dyDescent="0.3">
      <c r="A16" s="47" t="s">
        <v>109</v>
      </c>
      <c r="B16" s="48">
        <v>207506781</v>
      </c>
      <c r="C16" s="126">
        <v>35760</v>
      </c>
      <c r="D16" s="49">
        <f t="shared" ca="1" si="0"/>
        <v>21</v>
      </c>
      <c r="E16" s="50">
        <v>245000</v>
      </c>
      <c r="F16" s="51">
        <v>0.1</v>
      </c>
      <c r="G16" s="127"/>
    </row>
    <row r="17" spans="1:7" x14ac:dyDescent="0.3">
      <c r="A17" s="47" t="s">
        <v>110</v>
      </c>
      <c r="B17" s="48">
        <v>212558012</v>
      </c>
      <c r="C17" s="126">
        <v>38166</v>
      </c>
      <c r="D17" s="49">
        <f t="shared" ca="1" si="0"/>
        <v>15</v>
      </c>
      <c r="E17" s="50">
        <v>125000</v>
      </c>
      <c r="F17" s="51">
        <v>0.05</v>
      </c>
      <c r="G17" s="127"/>
    </row>
    <row r="18" spans="1:7" x14ac:dyDescent="0.3">
      <c r="A18" s="47" t="s">
        <v>111</v>
      </c>
      <c r="B18" s="48">
        <v>232896341</v>
      </c>
      <c r="C18" s="126">
        <v>35556</v>
      </c>
      <c r="D18" s="49">
        <f t="shared" ca="1" si="0"/>
        <v>22</v>
      </c>
      <c r="E18" s="50">
        <v>115000</v>
      </c>
      <c r="F18" s="51">
        <v>0.05</v>
      </c>
      <c r="G18" s="127"/>
    </row>
    <row r="19" spans="1:7" x14ac:dyDescent="0.3">
      <c r="A19" s="47" t="s">
        <v>112</v>
      </c>
      <c r="B19" s="48">
        <v>240241467</v>
      </c>
      <c r="C19" s="126">
        <v>40956</v>
      </c>
      <c r="D19" s="49">
        <f t="shared" ca="1" si="0"/>
        <v>7</v>
      </c>
      <c r="E19" s="50">
        <v>225000</v>
      </c>
      <c r="F19" s="51">
        <v>0.08</v>
      </c>
      <c r="G19" s="127"/>
    </row>
    <row r="20" spans="1:7" x14ac:dyDescent="0.3">
      <c r="A20" s="47" t="s">
        <v>113</v>
      </c>
      <c r="B20" s="48">
        <v>247406371</v>
      </c>
      <c r="C20" s="126">
        <v>37071</v>
      </c>
      <c r="D20" s="49">
        <f t="shared" ca="1" si="0"/>
        <v>18</v>
      </c>
      <c r="E20" s="50">
        <v>190000</v>
      </c>
      <c r="F20" s="51">
        <v>7.0000000000000007E-2</v>
      </c>
      <c r="G20" s="127"/>
    </row>
    <row r="21" spans="1:7" x14ac:dyDescent="0.3">
      <c r="A21" s="47" t="s">
        <v>114</v>
      </c>
      <c r="B21" s="48">
        <v>249929042</v>
      </c>
      <c r="C21" s="126">
        <v>37569</v>
      </c>
      <c r="D21" s="49">
        <f t="shared" ca="1" si="0"/>
        <v>16</v>
      </c>
      <c r="E21" s="50">
        <v>300000</v>
      </c>
      <c r="F21" s="51">
        <v>0.11</v>
      </c>
      <c r="G21" s="127"/>
    </row>
    <row r="22" spans="1:7" x14ac:dyDescent="0.3">
      <c r="A22" s="47" t="s">
        <v>115</v>
      </c>
      <c r="B22" s="48">
        <v>252582122</v>
      </c>
      <c r="C22" s="126">
        <v>41611</v>
      </c>
      <c r="D22" s="49">
        <f t="shared" ca="1" si="0"/>
        <v>5</v>
      </c>
      <c r="E22" s="50">
        <v>135000</v>
      </c>
      <c r="F22" s="51">
        <v>0.06</v>
      </c>
      <c r="G22" s="127"/>
    </row>
    <row r="23" spans="1:7" x14ac:dyDescent="0.3">
      <c r="A23" s="47" t="s">
        <v>116</v>
      </c>
      <c r="B23" s="48">
        <v>254201611</v>
      </c>
      <c r="C23" s="126">
        <v>35542</v>
      </c>
      <c r="D23" s="49">
        <f t="shared" ca="1" si="0"/>
        <v>22</v>
      </c>
      <c r="E23" s="50">
        <v>295000</v>
      </c>
      <c r="F23" s="51">
        <v>0.11</v>
      </c>
      <c r="G23" s="127"/>
    </row>
    <row r="24" spans="1:7" x14ac:dyDescent="0.3">
      <c r="A24" s="47" t="s">
        <v>117</v>
      </c>
      <c r="B24" s="48">
        <v>280304785</v>
      </c>
      <c r="C24" s="126">
        <v>36914</v>
      </c>
      <c r="D24" s="49">
        <f t="shared" ca="1" si="0"/>
        <v>18</v>
      </c>
      <c r="E24" s="50">
        <v>120000</v>
      </c>
      <c r="F24" s="51">
        <v>0.05</v>
      </c>
      <c r="G24" s="127"/>
    </row>
    <row r="25" spans="1:7" x14ac:dyDescent="0.3">
      <c r="A25" s="47" t="s">
        <v>118</v>
      </c>
      <c r="B25" s="48">
        <v>283476654</v>
      </c>
      <c r="C25" s="126">
        <v>36957</v>
      </c>
      <c r="D25" s="49">
        <f t="shared" ca="1" si="0"/>
        <v>18</v>
      </c>
      <c r="E25" s="50">
        <v>250000</v>
      </c>
      <c r="F25" s="51">
        <v>0.1</v>
      </c>
      <c r="G25" s="127"/>
    </row>
    <row r="26" spans="1:7" x14ac:dyDescent="0.3">
      <c r="A26" s="47" t="s">
        <v>119</v>
      </c>
      <c r="B26" s="48">
        <v>285295419</v>
      </c>
      <c r="C26" s="126">
        <v>36486</v>
      </c>
      <c r="D26" s="49">
        <f t="shared" ca="1" si="0"/>
        <v>19</v>
      </c>
      <c r="E26" s="50">
        <v>165000</v>
      </c>
      <c r="F26" s="51">
        <v>7.0000000000000007E-2</v>
      </c>
      <c r="G26" s="127"/>
    </row>
    <row r="27" spans="1:7" x14ac:dyDescent="0.3">
      <c r="A27" s="47" t="s">
        <v>120</v>
      </c>
      <c r="B27" s="48">
        <v>287476507</v>
      </c>
      <c r="C27" s="126">
        <v>38003</v>
      </c>
      <c r="D27" s="49">
        <f t="shared" ca="1" si="0"/>
        <v>15</v>
      </c>
      <c r="E27" s="50">
        <v>240000</v>
      </c>
      <c r="F27" s="51">
        <v>0.1</v>
      </c>
      <c r="G27" s="127"/>
    </row>
    <row r="28" spans="1:7" x14ac:dyDescent="0.3">
      <c r="A28" s="47" t="s">
        <v>121</v>
      </c>
      <c r="B28" s="48">
        <v>290385638</v>
      </c>
      <c r="C28" s="126">
        <v>42208</v>
      </c>
      <c r="D28" s="49">
        <f t="shared" ca="1" si="0"/>
        <v>3</v>
      </c>
      <c r="E28" s="50">
        <v>150000</v>
      </c>
      <c r="F28" s="51">
        <v>0.06</v>
      </c>
      <c r="G28" s="127"/>
    </row>
    <row r="29" spans="1:7" x14ac:dyDescent="0.3">
      <c r="A29" s="47" t="s">
        <v>122</v>
      </c>
      <c r="B29" s="48">
        <v>291841866</v>
      </c>
      <c r="C29" s="126">
        <v>41865</v>
      </c>
      <c r="D29" s="49">
        <f t="shared" ca="1" si="0"/>
        <v>4</v>
      </c>
      <c r="E29" s="50">
        <v>205000</v>
      </c>
      <c r="F29" s="51">
        <v>0.08</v>
      </c>
      <c r="G29" s="127"/>
    </row>
    <row r="30" spans="1:7" x14ac:dyDescent="0.3">
      <c r="A30" s="47" t="s">
        <v>123</v>
      </c>
      <c r="B30" s="48">
        <v>308317457</v>
      </c>
      <c r="C30" s="126">
        <v>36076</v>
      </c>
      <c r="D30" s="49">
        <f t="shared" ca="1" si="0"/>
        <v>20</v>
      </c>
      <c r="E30" s="50">
        <v>145000</v>
      </c>
      <c r="F30" s="51">
        <v>0.06</v>
      </c>
      <c r="G30" s="127"/>
    </row>
    <row r="31" spans="1:7" x14ac:dyDescent="0.3">
      <c r="A31" s="47" t="s">
        <v>124</v>
      </c>
      <c r="B31" s="48">
        <v>313128501</v>
      </c>
      <c r="C31" s="126">
        <v>42386</v>
      </c>
      <c r="D31" s="49">
        <f t="shared" ca="1" si="0"/>
        <v>3</v>
      </c>
      <c r="E31" s="50">
        <v>165000</v>
      </c>
      <c r="F31" s="51">
        <v>7.0000000000000007E-2</v>
      </c>
      <c r="G31" s="127"/>
    </row>
    <row r="32" spans="1:7" x14ac:dyDescent="0.3">
      <c r="A32" s="47" t="s">
        <v>125</v>
      </c>
      <c r="B32" s="48">
        <v>330879921</v>
      </c>
      <c r="C32" s="126">
        <v>38225</v>
      </c>
      <c r="D32" s="49">
        <f t="shared" ca="1" si="0"/>
        <v>14</v>
      </c>
      <c r="E32" s="50">
        <v>270000</v>
      </c>
      <c r="F32" s="51">
        <v>0.1</v>
      </c>
      <c r="G32" s="127"/>
    </row>
    <row r="33" spans="1:7" x14ac:dyDescent="0.3">
      <c r="A33" s="47" t="s">
        <v>126</v>
      </c>
      <c r="B33" s="48">
        <v>332289257</v>
      </c>
      <c r="C33" s="126">
        <v>40578</v>
      </c>
      <c r="D33" s="49">
        <f t="shared" ca="1" si="0"/>
        <v>8</v>
      </c>
      <c r="E33" s="50">
        <v>215000</v>
      </c>
      <c r="F33" s="51">
        <v>0.08</v>
      </c>
      <c r="G33" s="127"/>
    </row>
    <row r="34" spans="1:7" x14ac:dyDescent="0.3">
      <c r="A34" s="47" t="s">
        <v>127</v>
      </c>
      <c r="B34" s="48">
        <v>344090854</v>
      </c>
      <c r="C34" s="126">
        <v>38432</v>
      </c>
      <c r="D34" s="49">
        <f t="shared" ca="1" si="0"/>
        <v>14</v>
      </c>
      <c r="E34" s="50">
        <v>105000</v>
      </c>
      <c r="F34" s="51">
        <v>0.05</v>
      </c>
      <c r="G34" s="127"/>
    </row>
    <row r="35" spans="1:7" x14ac:dyDescent="0.3">
      <c r="A35" s="47" t="s">
        <v>128</v>
      </c>
      <c r="B35" s="48">
        <v>349979288</v>
      </c>
      <c r="C35" s="126">
        <v>35977</v>
      </c>
      <c r="D35" s="49">
        <f t="shared" ca="1" si="0"/>
        <v>21</v>
      </c>
      <c r="E35" s="50">
        <v>270000</v>
      </c>
      <c r="F35" s="51">
        <v>0.1</v>
      </c>
      <c r="G35" s="127"/>
    </row>
    <row r="36" spans="1:7" x14ac:dyDescent="0.3">
      <c r="A36" s="47" t="s">
        <v>129</v>
      </c>
      <c r="B36" s="48">
        <v>352371400</v>
      </c>
      <c r="C36" s="126">
        <v>38684</v>
      </c>
      <c r="D36" s="49">
        <f t="shared" ca="1" si="0"/>
        <v>13</v>
      </c>
      <c r="E36" s="50">
        <v>115000</v>
      </c>
      <c r="F36" s="51">
        <v>0.05</v>
      </c>
      <c r="G36" s="127"/>
    </row>
    <row r="37" spans="1:7" x14ac:dyDescent="0.3">
      <c r="A37" s="47" t="s">
        <v>130</v>
      </c>
      <c r="B37" s="48">
        <v>353414196</v>
      </c>
      <c r="C37" s="126">
        <v>37889</v>
      </c>
      <c r="D37" s="49">
        <f t="shared" ca="1" si="0"/>
        <v>15</v>
      </c>
      <c r="E37" s="50">
        <v>185000</v>
      </c>
      <c r="F37" s="51">
        <v>7.0000000000000007E-2</v>
      </c>
      <c r="G37" s="127"/>
    </row>
    <row r="38" spans="1:7" x14ac:dyDescent="0.3">
      <c r="A38" s="47" t="s">
        <v>131</v>
      </c>
      <c r="B38" s="48">
        <v>357081517</v>
      </c>
      <c r="C38" s="126">
        <v>38054</v>
      </c>
      <c r="D38" s="49">
        <f t="shared" ca="1" si="0"/>
        <v>15</v>
      </c>
      <c r="E38" s="50">
        <v>270000</v>
      </c>
      <c r="F38" s="51">
        <v>0.1</v>
      </c>
      <c r="G38" s="127"/>
    </row>
    <row r="39" spans="1:7" x14ac:dyDescent="0.3">
      <c r="A39" s="47" t="s">
        <v>132</v>
      </c>
      <c r="B39" s="48">
        <v>366740174</v>
      </c>
      <c r="C39" s="126">
        <v>42395</v>
      </c>
      <c r="D39" s="49">
        <f t="shared" ca="1" si="0"/>
        <v>3</v>
      </c>
      <c r="E39" s="50">
        <v>105000</v>
      </c>
      <c r="F39" s="51">
        <v>0.05</v>
      </c>
      <c r="G39" s="127"/>
    </row>
    <row r="40" spans="1:7" x14ac:dyDescent="0.3">
      <c r="A40" s="47" t="s">
        <v>133</v>
      </c>
      <c r="B40" s="48">
        <v>372693786</v>
      </c>
      <c r="C40" s="126">
        <v>35242</v>
      </c>
      <c r="D40" s="49">
        <f t="shared" ca="1" si="0"/>
        <v>23</v>
      </c>
      <c r="E40" s="50">
        <v>150000</v>
      </c>
      <c r="F40" s="51">
        <v>0.06</v>
      </c>
      <c r="G40" s="127"/>
    </row>
    <row r="41" spans="1:7" x14ac:dyDescent="0.3">
      <c r="A41" s="47" t="s">
        <v>134</v>
      </c>
      <c r="B41" s="48">
        <v>378281658</v>
      </c>
      <c r="C41" s="126">
        <v>35595</v>
      </c>
      <c r="D41" s="49">
        <f t="shared" ca="1" si="0"/>
        <v>22</v>
      </c>
      <c r="E41" s="50">
        <v>170000</v>
      </c>
      <c r="F41" s="51">
        <v>7.0000000000000007E-2</v>
      </c>
      <c r="G41" s="127"/>
    </row>
    <row r="42" spans="1:7" x14ac:dyDescent="0.3">
      <c r="A42" s="47" t="s">
        <v>135</v>
      </c>
      <c r="B42" s="48">
        <v>380343690</v>
      </c>
      <c r="C42" s="126">
        <v>39812</v>
      </c>
      <c r="D42" s="49">
        <f t="shared" ca="1" si="0"/>
        <v>10</v>
      </c>
      <c r="E42" s="50">
        <v>180000</v>
      </c>
      <c r="F42" s="51">
        <v>7.0000000000000007E-2</v>
      </c>
      <c r="G42" s="127"/>
    </row>
    <row r="43" spans="1:7" x14ac:dyDescent="0.3">
      <c r="A43" s="47" t="s">
        <v>136</v>
      </c>
      <c r="B43" s="48">
        <v>393973492</v>
      </c>
      <c r="C43" s="126">
        <v>35265</v>
      </c>
      <c r="D43" s="49">
        <f t="shared" ca="1" si="0"/>
        <v>23</v>
      </c>
      <c r="E43" s="50">
        <v>130000</v>
      </c>
      <c r="F43" s="51">
        <v>0.06</v>
      </c>
      <c r="G43" s="127"/>
    </row>
    <row r="44" spans="1:7" x14ac:dyDescent="0.3">
      <c r="A44" s="47" t="s">
        <v>137</v>
      </c>
      <c r="B44" s="48">
        <v>425598783</v>
      </c>
      <c r="C44" s="126">
        <v>37610</v>
      </c>
      <c r="D44" s="49">
        <f t="shared" ca="1" si="0"/>
        <v>16</v>
      </c>
      <c r="E44" s="50">
        <v>240000</v>
      </c>
      <c r="F44" s="51">
        <v>0.1</v>
      </c>
      <c r="G44" s="127"/>
    </row>
    <row r="45" spans="1:7" x14ac:dyDescent="0.3">
      <c r="A45" s="47" t="s">
        <v>138</v>
      </c>
      <c r="B45" s="48">
        <v>426014550</v>
      </c>
      <c r="C45" s="126">
        <v>42318</v>
      </c>
      <c r="D45" s="49">
        <f t="shared" ca="1" si="0"/>
        <v>3</v>
      </c>
      <c r="E45" s="50">
        <v>175000</v>
      </c>
      <c r="F45" s="51">
        <v>7.0000000000000007E-2</v>
      </c>
      <c r="G45" s="127"/>
    </row>
    <row r="46" spans="1:7" x14ac:dyDescent="0.3">
      <c r="A46" s="47" t="s">
        <v>139</v>
      </c>
      <c r="B46" s="48">
        <v>443926890</v>
      </c>
      <c r="C46" s="126">
        <v>36168</v>
      </c>
      <c r="D46" s="49">
        <f t="shared" ca="1" si="0"/>
        <v>20</v>
      </c>
      <c r="E46" s="50">
        <v>120000</v>
      </c>
      <c r="F46" s="51">
        <v>0.05</v>
      </c>
      <c r="G46" s="127"/>
    </row>
    <row r="47" spans="1:7" x14ac:dyDescent="0.3">
      <c r="A47" s="47" t="s">
        <v>140</v>
      </c>
      <c r="B47" s="48">
        <v>462995574</v>
      </c>
      <c r="C47" s="126">
        <v>38274</v>
      </c>
      <c r="D47" s="49">
        <f t="shared" ca="1" si="0"/>
        <v>14</v>
      </c>
      <c r="E47" s="50">
        <v>180000</v>
      </c>
      <c r="F47" s="51">
        <v>7.0000000000000007E-2</v>
      </c>
      <c r="G47" s="127"/>
    </row>
    <row r="48" spans="1:7" x14ac:dyDescent="0.3">
      <c r="A48" s="47" t="s">
        <v>141</v>
      </c>
      <c r="B48" s="48">
        <v>466947318</v>
      </c>
      <c r="C48" s="126">
        <v>39150</v>
      </c>
      <c r="D48" s="49">
        <f t="shared" ca="1" si="0"/>
        <v>12</v>
      </c>
      <c r="E48" s="50">
        <v>250000</v>
      </c>
      <c r="F48" s="51">
        <v>0.1</v>
      </c>
      <c r="G48" s="127"/>
    </row>
    <row r="49" spans="1:7" x14ac:dyDescent="0.3">
      <c r="A49" s="47" t="s">
        <v>142</v>
      </c>
      <c r="B49" s="48">
        <v>470719383</v>
      </c>
      <c r="C49" s="126">
        <v>37168</v>
      </c>
      <c r="D49" s="49">
        <f t="shared" ca="1" si="0"/>
        <v>17</v>
      </c>
      <c r="E49" s="50">
        <v>290000</v>
      </c>
      <c r="F49" s="51">
        <v>0.11</v>
      </c>
      <c r="G49" s="127"/>
    </row>
    <row r="50" spans="1:7" x14ac:dyDescent="0.3">
      <c r="A50" s="47" t="s">
        <v>143</v>
      </c>
      <c r="B50" s="48">
        <v>470935648</v>
      </c>
      <c r="C50" s="126">
        <v>37053</v>
      </c>
      <c r="D50" s="49">
        <f t="shared" ca="1" si="0"/>
        <v>18</v>
      </c>
      <c r="E50" s="50">
        <v>255000</v>
      </c>
      <c r="F50" s="51">
        <v>0.1</v>
      </c>
      <c r="G50" s="127"/>
    </row>
    <row r="51" spans="1:7" x14ac:dyDescent="0.3">
      <c r="A51" s="47" t="s">
        <v>144</v>
      </c>
      <c r="B51" s="48">
        <v>475671127</v>
      </c>
      <c r="C51" s="126">
        <v>39885</v>
      </c>
      <c r="D51" s="49">
        <f t="shared" ca="1" si="0"/>
        <v>10</v>
      </c>
      <c r="E51" s="50">
        <v>295000</v>
      </c>
      <c r="F51" s="51">
        <v>0.11</v>
      </c>
      <c r="G51" s="127"/>
    </row>
    <row r="52" spans="1:7" x14ac:dyDescent="0.3">
      <c r="A52" s="47" t="s">
        <v>145</v>
      </c>
      <c r="B52" s="48">
        <v>476243591</v>
      </c>
      <c r="C52" s="126">
        <v>36231</v>
      </c>
      <c r="D52" s="49">
        <f t="shared" ca="1" si="0"/>
        <v>20</v>
      </c>
      <c r="E52" s="50">
        <v>175000</v>
      </c>
      <c r="F52" s="51">
        <v>7.0000000000000007E-2</v>
      </c>
      <c r="G52" s="127"/>
    </row>
    <row r="53" spans="1:7" x14ac:dyDescent="0.3">
      <c r="A53" s="47" t="s">
        <v>146</v>
      </c>
      <c r="B53" s="48">
        <v>496260023</v>
      </c>
      <c r="C53" s="126">
        <v>35868</v>
      </c>
      <c r="D53" s="49">
        <f t="shared" ca="1" si="0"/>
        <v>21</v>
      </c>
      <c r="E53" s="50">
        <v>270000</v>
      </c>
      <c r="F53" s="51">
        <v>0.1</v>
      </c>
      <c r="G53" s="127"/>
    </row>
    <row r="54" spans="1:7" x14ac:dyDescent="0.3">
      <c r="A54" s="47" t="s">
        <v>147</v>
      </c>
      <c r="B54" s="48">
        <v>536516131</v>
      </c>
      <c r="C54" s="126">
        <v>35431</v>
      </c>
      <c r="D54" s="49">
        <f t="shared" ca="1" si="0"/>
        <v>22</v>
      </c>
      <c r="E54" s="50">
        <v>135000</v>
      </c>
      <c r="F54" s="51">
        <v>0.06</v>
      </c>
      <c r="G54" s="127"/>
    </row>
    <row r="55" spans="1:7" x14ac:dyDescent="0.3">
      <c r="A55" s="47" t="s">
        <v>148</v>
      </c>
      <c r="B55" s="48">
        <v>557568959</v>
      </c>
      <c r="C55" s="126">
        <v>38351</v>
      </c>
      <c r="D55" s="49">
        <f t="shared" ca="1" si="0"/>
        <v>14</v>
      </c>
      <c r="E55" s="50">
        <v>180000</v>
      </c>
      <c r="F55" s="51">
        <v>7.0000000000000007E-2</v>
      </c>
      <c r="G55" s="127"/>
    </row>
    <row r="56" spans="1:7" x14ac:dyDescent="0.3">
      <c r="A56" s="47" t="s">
        <v>149</v>
      </c>
      <c r="B56" s="48">
        <v>564908088</v>
      </c>
      <c r="C56" s="126">
        <v>39489</v>
      </c>
      <c r="D56" s="49">
        <f t="shared" ca="1" si="0"/>
        <v>11</v>
      </c>
      <c r="E56" s="50">
        <v>225000</v>
      </c>
      <c r="F56" s="51">
        <v>0.08</v>
      </c>
      <c r="G56" s="127"/>
    </row>
    <row r="57" spans="1:7" x14ac:dyDescent="0.3">
      <c r="A57" s="47" t="s">
        <v>150</v>
      </c>
      <c r="B57" s="48">
        <v>565952209</v>
      </c>
      <c r="C57" s="126">
        <v>35905</v>
      </c>
      <c r="D57" s="49">
        <f t="shared" ca="1" si="0"/>
        <v>21</v>
      </c>
      <c r="E57" s="50">
        <v>310000</v>
      </c>
      <c r="F57" s="51">
        <v>0.12</v>
      </c>
      <c r="G57" s="127"/>
    </row>
    <row r="58" spans="1:7" x14ac:dyDescent="0.3">
      <c r="A58" s="47" t="s">
        <v>151</v>
      </c>
      <c r="B58" s="48">
        <v>569701716</v>
      </c>
      <c r="C58" s="126">
        <v>37442</v>
      </c>
      <c r="D58" s="49">
        <f t="shared" ca="1" si="0"/>
        <v>17</v>
      </c>
      <c r="E58" s="50">
        <v>110000</v>
      </c>
      <c r="F58" s="51">
        <v>0.05</v>
      </c>
      <c r="G58" s="127"/>
    </row>
    <row r="59" spans="1:7" x14ac:dyDescent="0.3">
      <c r="A59" s="47" t="s">
        <v>152</v>
      </c>
      <c r="B59" s="48">
        <v>589649495</v>
      </c>
      <c r="C59" s="126">
        <v>37337</v>
      </c>
      <c r="D59" s="49">
        <f t="shared" ca="1" si="0"/>
        <v>17</v>
      </c>
      <c r="E59" s="50">
        <v>335000</v>
      </c>
      <c r="F59" s="51">
        <v>0.12</v>
      </c>
      <c r="G59" s="127"/>
    </row>
    <row r="60" spans="1:7" x14ac:dyDescent="0.3">
      <c r="A60" s="47" t="s">
        <v>153</v>
      </c>
      <c r="B60" s="48">
        <v>592519945</v>
      </c>
      <c r="C60" s="126">
        <v>39100</v>
      </c>
      <c r="D60" s="49">
        <f t="shared" ca="1" si="0"/>
        <v>12</v>
      </c>
      <c r="E60" s="50">
        <v>110000</v>
      </c>
      <c r="F60" s="51">
        <v>0.05</v>
      </c>
      <c r="G60" s="127"/>
    </row>
    <row r="61" spans="1:7" x14ac:dyDescent="0.3">
      <c r="A61" s="47" t="s">
        <v>154</v>
      </c>
      <c r="B61" s="48">
        <v>594680949</v>
      </c>
      <c r="C61" s="126">
        <v>42234</v>
      </c>
      <c r="D61" s="49">
        <f t="shared" ca="1" si="0"/>
        <v>3</v>
      </c>
      <c r="E61" s="50">
        <v>110000</v>
      </c>
      <c r="F61" s="51">
        <v>0.05</v>
      </c>
      <c r="G61" s="127"/>
    </row>
    <row r="62" spans="1:7" x14ac:dyDescent="0.3">
      <c r="A62" s="47" t="s">
        <v>155</v>
      </c>
      <c r="B62" s="48">
        <v>618535019</v>
      </c>
      <c r="C62" s="126">
        <v>37393</v>
      </c>
      <c r="D62" s="49">
        <f t="shared" ca="1" si="0"/>
        <v>17</v>
      </c>
      <c r="E62" s="50">
        <v>150000</v>
      </c>
      <c r="F62" s="51">
        <v>0.06</v>
      </c>
      <c r="G62" s="127"/>
    </row>
    <row r="63" spans="1:7" x14ac:dyDescent="0.3">
      <c r="A63" s="47" t="s">
        <v>156</v>
      </c>
      <c r="B63" s="48">
        <v>623823805</v>
      </c>
      <c r="C63" s="126">
        <v>38041</v>
      </c>
      <c r="D63" s="49">
        <f t="shared" ca="1" si="0"/>
        <v>15</v>
      </c>
      <c r="E63" s="50">
        <v>245000</v>
      </c>
      <c r="F63" s="51">
        <v>0.1</v>
      </c>
      <c r="G63" s="127"/>
    </row>
    <row r="64" spans="1:7" x14ac:dyDescent="0.3">
      <c r="A64" s="47" t="s">
        <v>157</v>
      </c>
      <c r="B64" s="48">
        <v>626767704</v>
      </c>
      <c r="C64" s="126">
        <v>38355</v>
      </c>
      <c r="D64" s="49">
        <f t="shared" ca="1" si="0"/>
        <v>14</v>
      </c>
      <c r="E64" s="50">
        <v>230000</v>
      </c>
      <c r="F64" s="51">
        <v>0.08</v>
      </c>
      <c r="G64" s="127"/>
    </row>
    <row r="65" spans="1:7" x14ac:dyDescent="0.3">
      <c r="A65" s="47" t="s">
        <v>158</v>
      </c>
      <c r="B65" s="48">
        <v>627678686</v>
      </c>
      <c r="C65" s="126">
        <v>39422</v>
      </c>
      <c r="D65" s="49">
        <f t="shared" ca="1" si="0"/>
        <v>11</v>
      </c>
      <c r="E65" s="50">
        <v>100000</v>
      </c>
      <c r="F65" s="51">
        <v>0.05</v>
      </c>
      <c r="G65" s="127"/>
    </row>
    <row r="66" spans="1:7" x14ac:dyDescent="0.3">
      <c r="A66" s="47" t="s">
        <v>159</v>
      </c>
      <c r="B66" s="48">
        <v>634954970</v>
      </c>
      <c r="C66" s="126">
        <v>39486</v>
      </c>
      <c r="D66" s="49">
        <f t="shared" ref="D66:D101" ca="1" si="1">DATEDIF(C66,TODAY(),"Y")</f>
        <v>11</v>
      </c>
      <c r="E66" s="50">
        <v>115000</v>
      </c>
      <c r="F66" s="51">
        <v>0.05</v>
      </c>
      <c r="G66" s="127"/>
    </row>
    <row r="67" spans="1:7" x14ac:dyDescent="0.3">
      <c r="A67" s="47" t="s">
        <v>160</v>
      </c>
      <c r="B67" s="48">
        <v>635767088</v>
      </c>
      <c r="C67" s="126">
        <v>40155</v>
      </c>
      <c r="D67" s="49">
        <f t="shared" ca="1" si="1"/>
        <v>9</v>
      </c>
      <c r="E67" s="50">
        <v>150000</v>
      </c>
      <c r="F67" s="51">
        <v>0.06</v>
      </c>
      <c r="G67" s="127"/>
    </row>
    <row r="68" spans="1:7" x14ac:dyDescent="0.3">
      <c r="A68" s="47" t="s">
        <v>161</v>
      </c>
      <c r="B68" s="48">
        <v>683222853</v>
      </c>
      <c r="C68" s="126">
        <v>35657</v>
      </c>
      <c r="D68" s="49">
        <f t="shared" ca="1" si="1"/>
        <v>21</v>
      </c>
      <c r="E68" s="50">
        <v>230000</v>
      </c>
      <c r="F68" s="51">
        <v>0.08</v>
      </c>
      <c r="G68" s="127"/>
    </row>
    <row r="69" spans="1:7" x14ac:dyDescent="0.3">
      <c r="A69" s="47" t="s">
        <v>162</v>
      </c>
      <c r="B69" s="48">
        <v>687623890</v>
      </c>
      <c r="C69" s="126">
        <v>40403</v>
      </c>
      <c r="D69" s="49">
        <f t="shared" ca="1" si="1"/>
        <v>8</v>
      </c>
      <c r="E69" s="50">
        <v>265000</v>
      </c>
      <c r="F69" s="51">
        <v>0.1</v>
      </c>
      <c r="G69" s="127"/>
    </row>
    <row r="70" spans="1:7" x14ac:dyDescent="0.3">
      <c r="A70" s="47" t="s">
        <v>163</v>
      </c>
      <c r="B70" s="48">
        <v>688769770</v>
      </c>
      <c r="C70" s="126">
        <v>42398</v>
      </c>
      <c r="D70" s="49">
        <f t="shared" ca="1" si="1"/>
        <v>3</v>
      </c>
      <c r="E70" s="50">
        <v>315000</v>
      </c>
      <c r="F70" s="51">
        <v>0.12</v>
      </c>
      <c r="G70" s="127"/>
    </row>
    <row r="71" spans="1:7" x14ac:dyDescent="0.3">
      <c r="A71" s="47" t="s">
        <v>164</v>
      </c>
      <c r="B71" s="48">
        <v>698869555</v>
      </c>
      <c r="C71" s="126">
        <v>37176</v>
      </c>
      <c r="D71" s="49">
        <f t="shared" ca="1" si="1"/>
        <v>17</v>
      </c>
      <c r="E71" s="50">
        <v>230000</v>
      </c>
      <c r="F71" s="51">
        <v>0.08</v>
      </c>
      <c r="G71" s="127"/>
    </row>
    <row r="72" spans="1:7" x14ac:dyDescent="0.3">
      <c r="A72" s="47" t="s">
        <v>165</v>
      </c>
      <c r="B72" s="48">
        <v>717503282</v>
      </c>
      <c r="C72" s="126">
        <v>35362</v>
      </c>
      <c r="D72" s="49">
        <f t="shared" ca="1" si="1"/>
        <v>22</v>
      </c>
      <c r="E72" s="50">
        <v>330000</v>
      </c>
      <c r="F72" s="51">
        <v>0.12</v>
      </c>
      <c r="G72" s="127"/>
    </row>
    <row r="73" spans="1:7" x14ac:dyDescent="0.3">
      <c r="A73" s="47" t="s">
        <v>166</v>
      </c>
      <c r="B73" s="48">
        <v>721169660</v>
      </c>
      <c r="C73" s="126">
        <v>37201</v>
      </c>
      <c r="D73" s="49">
        <f t="shared" ca="1" si="1"/>
        <v>17</v>
      </c>
      <c r="E73" s="50">
        <v>245000</v>
      </c>
      <c r="F73" s="51">
        <v>0.1</v>
      </c>
      <c r="G73" s="127"/>
    </row>
    <row r="74" spans="1:7" x14ac:dyDescent="0.3">
      <c r="A74" s="47" t="s">
        <v>167</v>
      </c>
      <c r="B74" s="48">
        <v>749768847</v>
      </c>
      <c r="C74" s="126">
        <v>39716</v>
      </c>
      <c r="D74" s="49">
        <f t="shared" ca="1" si="1"/>
        <v>10</v>
      </c>
      <c r="E74" s="50">
        <v>230000</v>
      </c>
      <c r="F74" s="51">
        <v>0.08</v>
      </c>
      <c r="G74" s="127"/>
    </row>
    <row r="75" spans="1:7" x14ac:dyDescent="0.3">
      <c r="A75" s="47" t="s">
        <v>168</v>
      </c>
      <c r="B75" s="48">
        <v>750581894</v>
      </c>
      <c r="C75" s="126">
        <v>41739</v>
      </c>
      <c r="D75" s="49">
        <f t="shared" ca="1" si="1"/>
        <v>5</v>
      </c>
      <c r="E75" s="50">
        <v>305000</v>
      </c>
      <c r="F75" s="51">
        <v>0.11</v>
      </c>
      <c r="G75" s="127"/>
    </row>
    <row r="76" spans="1:7" x14ac:dyDescent="0.3">
      <c r="A76" s="47" t="s">
        <v>169</v>
      </c>
      <c r="B76" s="48">
        <v>751878224</v>
      </c>
      <c r="C76" s="126">
        <v>39552</v>
      </c>
      <c r="D76" s="49">
        <f t="shared" ca="1" si="1"/>
        <v>11</v>
      </c>
      <c r="E76" s="50">
        <v>130000</v>
      </c>
      <c r="F76" s="51">
        <v>0.06</v>
      </c>
      <c r="G76" s="127"/>
    </row>
    <row r="77" spans="1:7" x14ac:dyDescent="0.3">
      <c r="A77" s="47" t="s">
        <v>170</v>
      </c>
      <c r="B77" s="48">
        <v>761337848</v>
      </c>
      <c r="C77" s="126">
        <v>36699</v>
      </c>
      <c r="D77" s="49">
        <f t="shared" ca="1" si="1"/>
        <v>19</v>
      </c>
      <c r="E77" s="50">
        <v>125000</v>
      </c>
      <c r="F77" s="51">
        <v>0.05</v>
      </c>
      <c r="G77" s="127"/>
    </row>
    <row r="78" spans="1:7" x14ac:dyDescent="0.3">
      <c r="A78" s="47" t="s">
        <v>171</v>
      </c>
      <c r="B78" s="48">
        <v>765512793</v>
      </c>
      <c r="C78" s="126">
        <v>37756</v>
      </c>
      <c r="D78" s="49">
        <f t="shared" ca="1" si="1"/>
        <v>16</v>
      </c>
      <c r="E78" s="50">
        <v>150000</v>
      </c>
      <c r="F78" s="51">
        <v>0.06</v>
      </c>
      <c r="G78" s="127"/>
    </row>
    <row r="79" spans="1:7" x14ac:dyDescent="0.3">
      <c r="A79" s="47" t="s">
        <v>172</v>
      </c>
      <c r="B79" s="48">
        <v>765836666</v>
      </c>
      <c r="C79" s="126">
        <v>37461</v>
      </c>
      <c r="D79" s="49">
        <f t="shared" ca="1" si="1"/>
        <v>16</v>
      </c>
      <c r="E79" s="50">
        <v>250000</v>
      </c>
      <c r="F79" s="51">
        <v>0.1</v>
      </c>
      <c r="G79" s="127"/>
    </row>
    <row r="80" spans="1:7" x14ac:dyDescent="0.3">
      <c r="A80" s="47" t="s">
        <v>173</v>
      </c>
      <c r="B80" s="48">
        <v>768215237</v>
      </c>
      <c r="C80" s="126">
        <v>37494</v>
      </c>
      <c r="D80" s="49">
        <f t="shared" ca="1" si="1"/>
        <v>16</v>
      </c>
      <c r="E80" s="50">
        <v>295000</v>
      </c>
      <c r="F80" s="51">
        <v>0.11</v>
      </c>
      <c r="G80" s="127"/>
    </row>
    <row r="81" spans="1:7" x14ac:dyDescent="0.3">
      <c r="A81" s="47" t="s">
        <v>174</v>
      </c>
      <c r="B81" s="48">
        <v>788832967</v>
      </c>
      <c r="C81" s="126">
        <v>40018</v>
      </c>
      <c r="D81" s="49">
        <f t="shared" ca="1" si="1"/>
        <v>9</v>
      </c>
      <c r="E81" s="50">
        <v>120000</v>
      </c>
      <c r="F81" s="51">
        <v>0.05</v>
      </c>
      <c r="G81" s="127"/>
    </row>
    <row r="82" spans="1:7" x14ac:dyDescent="0.3">
      <c r="A82" s="47" t="s">
        <v>175</v>
      </c>
      <c r="B82" s="48">
        <v>863161920</v>
      </c>
      <c r="C82" s="126">
        <v>42291</v>
      </c>
      <c r="D82" s="49">
        <f t="shared" ca="1" si="1"/>
        <v>3</v>
      </c>
      <c r="E82" s="50">
        <v>170000</v>
      </c>
      <c r="F82" s="51">
        <v>7.0000000000000007E-2</v>
      </c>
      <c r="G82" s="127"/>
    </row>
    <row r="83" spans="1:7" x14ac:dyDescent="0.3">
      <c r="A83" s="47" t="s">
        <v>176</v>
      </c>
      <c r="B83" s="48">
        <v>865073824</v>
      </c>
      <c r="C83" s="126">
        <v>35194</v>
      </c>
      <c r="D83" s="49">
        <f t="shared" ca="1" si="1"/>
        <v>23</v>
      </c>
      <c r="E83" s="50">
        <v>165000</v>
      </c>
      <c r="F83" s="51">
        <v>7.0000000000000007E-2</v>
      </c>
      <c r="G83" s="127"/>
    </row>
    <row r="84" spans="1:7" x14ac:dyDescent="0.3">
      <c r="A84" s="47" t="s">
        <v>177</v>
      </c>
      <c r="B84" s="48">
        <v>867671341</v>
      </c>
      <c r="C84" s="126">
        <v>37911</v>
      </c>
      <c r="D84" s="49">
        <f t="shared" ca="1" si="1"/>
        <v>15</v>
      </c>
      <c r="E84" s="50">
        <v>110000</v>
      </c>
      <c r="F84" s="51">
        <v>0.05</v>
      </c>
      <c r="G84" s="127"/>
    </row>
    <row r="85" spans="1:7" x14ac:dyDescent="0.3">
      <c r="A85" s="47" t="s">
        <v>178</v>
      </c>
      <c r="B85" s="48">
        <v>868128171</v>
      </c>
      <c r="C85" s="126">
        <v>37785</v>
      </c>
      <c r="D85" s="49">
        <f t="shared" ca="1" si="1"/>
        <v>16</v>
      </c>
      <c r="E85" s="50">
        <v>250000</v>
      </c>
      <c r="F85" s="51">
        <v>0.1</v>
      </c>
      <c r="G85" s="127"/>
    </row>
    <row r="86" spans="1:7" x14ac:dyDescent="0.3">
      <c r="A86" s="47" t="s">
        <v>179</v>
      </c>
      <c r="B86" s="48">
        <v>876777922</v>
      </c>
      <c r="C86" s="126">
        <v>42005</v>
      </c>
      <c r="D86" s="49">
        <f t="shared" ca="1" si="1"/>
        <v>4</v>
      </c>
      <c r="E86" s="50">
        <v>290000</v>
      </c>
      <c r="F86" s="51">
        <v>0.11</v>
      </c>
      <c r="G86" s="127"/>
    </row>
    <row r="87" spans="1:7" x14ac:dyDescent="0.3">
      <c r="A87" s="47" t="s">
        <v>180</v>
      </c>
      <c r="B87" s="48">
        <v>885773638</v>
      </c>
      <c r="C87" s="126">
        <v>41430</v>
      </c>
      <c r="D87" s="49">
        <f t="shared" ca="1" si="1"/>
        <v>6</v>
      </c>
      <c r="E87" s="50">
        <v>175000</v>
      </c>
      <c r="F87" s="51">
        <v>7.0000000000000007E-2</v>
      </c>
      <c r="G87" s="127"/>
    </row>
    <row r="88" spans="1:7" x14ac:dyDescent="0.3">
      <c r="A88" s="47" t="s">
        <v>181</v>
      </c>
      <c r="B88" s="48">
        <v>892040187</v>
      </c>
      <c r="C88" s="126">
        <v>37924</v>
      </c>
      <c r="D88" s="49">
        <f t="shared" ca="1" si="1"/>
        <v>15</v>
      </c>
      <c r="E88" s="50">
        <v>160000</v>
      </c>
      <c r="F88" s="51">
        <v>0.06</v>
      </c>
      <c r="G88" s="127"/>
    </row>
    <row r="89" spans="1:7" x14ac:dyDescent="0.3">
      <c r="A89" s="47" t="s">
        <v>182</v>
      </c>
      <c r="B89" s="48">
        <v>904790184</v>
      </c>
      <c r="C89" s="126">
        <v>37238</v>
      </c>
      <c r="D89" s="49">
        <f t="shared" ca="1" si="1"/>
        <v>17</v>
      </c>
      <c r="E89" s="50">
        <v>325000</v>
      </c>
      <c r="F89" s="51">
        <v>0.12</v>
      </c>
      <c r="G89" s="127"/>
    </row>
    <row r="90" spans="1:7" x14ac:dyDescent="0.3">
      <c r="A90" s="47" t="s">
        <v>183</v>
      </c>
      <c r="B90" s="48">
        <v>910964196</v>
      </c>
      <c r="C90" s="126">
        <v>36233</v>
      </c>
      <c r="D90" s="49">
        <f t="shared" ca="1" si="1"/>
        <v>20</v>
      </c>
      <c r="E90" s="50">
        <v>310000</v>
      </c>
      <c r="F90" s="51">
        <v>0.12</v>
      </c>
      <c r="G90" s="127"/>
    </row>
    <row r="91" spans="1:7" x14ac:dyDescent="0.3">
      <c r="A91" s="47" t="s">
        <v>184</v>
      </c>
      <c r="B91" s="48">
        <v>917714039</v>
      </c>
      <c r="C91" s="126">
        <v>38585</v>
      </c>
      <c r="D91" s="49">
        <f t="shared" ca="1" si="1"/>
        <v>13</v>
      </c>
      <c r="E91" s="50">
        <v>160000</v>
      </c>
      <c r="F91" s="51">
        <v>0.06</v>
      </c>
      <c r="G91" s="127"/>
    </row>
    <row r="92" spans="1:7" x14ac:dyDescent="0.3">
      <c r="A92" s="52" t="s">
        <v>185</v>
      </c>
      <c r="B92" s="48">
        <v>920265140</v>
      </c>
      <c r="C92" s="126">
        <v>42413</v>
      </c>
      <c r="D92" s="49">
        <f t="shared" ca="1" si="1"/>
        <v>3</v>
      </c>
      <c r="E92" s="50">
        <v>110000</v>
      </c>
      <c r="F92" s="51">
        <v>0.05</v>
      </c>
      <c r="G92" s="127"/>
    </row>
    <row r="93" spans="1:7" x14ac:dyDescent="0.3">
      <c r="A93" s="47" t="s">
        <v>186</v>
      </c>
      <c r="B93" s="48">
        <v>923665952</v>
      </c>
      <c r="C93" s="126">
        <v>42345</v>
      </c>
      <c r="D93" s="49">
        <f t="shared" ca="1" si="1"/>
        <v>3</v>
      </c>
      <c r="E93" s="50">
        <v>270000</v>
      </c>
      <c r="F93" s="51">
        <v>0.1</v>
      </c>
      <c r="G93" s="127"/>
    </row>
    <row r="94" spans="1:7" x14ac:dyDescent="0.3">
      <c r="A94" s="47" t="s">
        <v>187</v>
      </c>
      <c r="B94" s="48">
        <v>931105030</v>
      </c>
      <c r="C94" s="126">
        <v>38719</v>
      </c>
      <c r="D94" s="49">
        <f t="shared" ca="1" si="1"/>
        <v>13</v>
      </c>
      <c r="E94" s="50">
        <v>220000</v>
      </c>
      <c r="F94" s="51">
        <v>0.08</v>
      </c>
      <c r="G94" s="127"/>
    </row>
    <row r="95" spans="1:7" x14ac:dyDescent="0.3">
      <c r="A95" s="47" t="s">
        <v>188</v>
      </c>
      <c r="B95" s="48">
        <v>948480407</v>
      </c>
      <c r="C95" s="126">
        <v>42335</v>
      </c>
      <c r="D95" s="49">
        <f t="shared" ca="1" si="1"/>
        <v>3</v>
      </c>
      <c r="E95" s="50">
        <v>225000</v>
      </c>
      <c r="F95" s="51">
        <v>0.08</v>
      </c>
      <c r="G95" s="127"/>
    </row>
    <row r="96" spans="1:7" x14ac:dyDescent="0.3">
      <c r="A96" s="47" t="s">
        <v>189</v>
      </c>
      <c r="B96" s="48">
        <v>960967007</v>
      </c>
      <c r="C96" s="126">
        <v>39864</v>
      </c>
      <c r="D96" s="49">
        <f t="shared" ca="1" si="1"/>
        <v>10</v>
      </c>
      <c r="E96" s="50">
        <v>175000</v>
      </c>
      <c r="F96" s="51">
        <v>7.0000000000000007E-2</v>
      </c>
      <c r="G96" s="127"/>
    </row>
    <row r="97" spans="1:7" x14ac:dyDescent="0.3">
      <c r="A97" s="47" t="s">
        <v>190</v>
      </c>
      <c r="B97" s="48">
        <v>962553692</v>
      </c>
      <c r="C97" s="126">
        <v>35240</v>
      </c>
      <c r="D97" s="49">
        <f t="shared" ca="1" si="1"/>
        <v>23</v>
      </c>
      <c r="E97" s="50">
        <v>125000</v>
      </c>
      <c r="F97" s="51">
        <v>0.05</v>
      </c>
      <c r="G97" s="127"/>
    </row>
    <row r="98" spans="1:7" x14ac:dyDescent="0.3">
      <c r="A98" s="47" t="s">
        <v>191</v>
      </c>
      <c r="B98" s="48">
        <v>975603308</v>
      </c>
      <c r="C98" s="126">
        <v>40998</v>
      </c>
      <c r="D98" s="49">
        <f t="shared" ca="1" si="1"/>
        <v>7</v>
      </c>
      <c r="E98" s="50">
        <v>105000</v>
      </c>
      <c r="F98" s="51">
        <v>0.05</v>
      </c>
      <c r="G98" s="127"/>
    </row>
    <row r="99" spans="1:7" x14ac:dyDescent="0.3">
      <c r="A99" s="47" t="s">
        <v>192</v>
      </c>
      <c r="B99" s="48">
        <v>981106829</v>
      </c>
      <c r="C99" s="126">
        <v>38299</v>
      </c>
      <c r="D99" s="53">
        <f t="shared" ca="1" si="1"/>
        <v>14</v>
      </c>
      <c r="E99" s="50">
        <v>130000</v>
      </c>
      <c r="F99" s="51">
        <v>0.06</v>
      </c>
      <c r="G99" s="127"/>
    </row>
    <row r="100" spans="1:7" x14ac:dyDescent="0.3">
      <c r="A100" s="47" t="s">
        <v>193</v>
      </c>
      <c r="B100" s="48">
        <v>991656720</v>
      </c>
      <c r="C100" s="126">
        <v>39059</v>
      </c>
      <c r="D100" s="49">
        <f t="shared" ca="1" si="1"/>
        <v>12</v>
      </c>
      <c r="E100" s="50">
        <v>260000</v>
      </c>
      <c r="F100" s="51">
        <v>0.1</v>
      </c>
      <c r="G100" s="127"/>
    </row>
    <row r="101" spans="1:7" x14ac:dyDescent="0.3">
      <c r="A101" s="47" t="s">
        <v>194</v>
      </c>
      <c r="B101" s="48">
        <v>999789446</v>
      </c>
      <c r="C101" s="126">
        <v>37651</v>
      </c>
      <c r="D101" s="49">
        <f t="shared" ca="1" si="1"/>
        <v>16</v>
      </c>
      <c r="E101" s="50">
        <v>315000</v>
      </c>
      <c r="F101" s="51">
        <v>0.12</v>
      </c>
      <c r="G101" s="127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CellAlignment</vt:lpstr>
      <vt:lpstr>AngledText</vt:lpstr>
      <vt:lpstr>Indenting</vt:lpstr>
      <vt:lpstr>MergeCenter</vt:lpstr>
      <vt:lpstr>WrapText</vt:lpstr>
      <vt:lpstr>Sheet1</vt:lpstr>
    </vt:vector>
  </TitlesOfParts>
  <Company>LinkedIn (Lynda.com)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Ali kayser</cp:lastModifiedBy>
  <dcterms:created xsi:type="dcterms:W3CDTF">2016-01-13T23:08:50Z</dcterms:created>
  <dcterms:modified xsi:type="dcterms:W3CDTF">2019-07-19T15:33:28Z</dcterms:modified>
</cp:coreProperties>
</file>